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omments2.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comments3.xml" ContentType="application/vnd.openxmlformats-officedocument.spreadsheetml.comments+xml"/>
  <Override PartName="/xl/threadedComments/threadedComment3.xml" ContentType="application/vnd.ms-excel.threadedcomments+xml"/>
  <Override PartName="/xl/drawings/drawing10.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1.xml" ContentType="application/vnd.openxmlformats-officedocument.drawing+xml"/>
  <Override PartName="/xl/ctrlProps/ctrlProp12.xml" ContentType="application/vnd.ms-excel.controlproperties+xml"/>
  <Override PartName="/xl/comments4.xml" ContentType="application/vnd.openxmlformats-officedocument.spreadsheetml.comments+xml"/>
  <Override PartName="/xl/threadedComments/threadedComment4.xml" ContentType="application/vnd.ms-excel.threadedcomments+xml"/>
  <Override PartName="/xl/drawings/drawing12.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1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defaultThemeVersion="166925"/>
  <mc:AlternateContent xmlns:mc="http://schemas.openxmlformats.org/markup-compatibility/2006">
    <mc:Choice Requires="x15">
      <x15ac:absPath xmlns:x15ac="http://schemas.microsoft.com/office/spreadsheetml/2010/11/ac" url="Z:\DESPERDICIO ALIMENTARIO\0 INFOCOM\DESPERDICIO ALIMENTARIO\Datos desperdicio fuera hogares\2022\año natural\"/>
    </mc:Choice>
  </mc:AlternateContent>
  <xr:revisionPtr revIDLastSave="0" documentId="8_{CB823818-4FA8-4C18-8BB8-FF5496E77010}" xr6:coauthVersionLast="47" xr6:coauthVersionMax="47" xr10:uidLastSave="{00000000-0000-0000-0000-000000000000}"/>
  <bookViews>
    <workbookView showSheetTabs="0" xWindow="-110" yWindow="-110" windowWidth="19420" windowHeight="10420" tabRatio="917" activeTab="2" xr2:uid="{BC134D1F-3314-434A-BE37-68A9929B92A7}"/>
  </bookViews>
  <sheets>
    <sheet name="PORTADA" sheetId="21" r:id="rId1"/>
    <sheet name="METODOLOGÍA" sheetId="22" r:id="rId2"/>
    <sheet name="Conclusiones" sheetId="25" r:id="rId3"/>
    <sheet name="kpi Alimentacion" sheetId="11" r:id="rId4"/>
    <sheet name="ALIMENTACION KPI" sheetId="1" state="hidden" r:id="rId5"/>
    <sheet name="Perfil Alimentacion" sheetId="9" r:id="rId6"/>
    <sheet name="ALIMENTACION PERFIL" sheetId="2" state="hidden" r:id="rId7"/>
    <sheet name="Motivos Alimentacion" sheetId="12" r:id="rId8"/>
    <sheet name="KPI Aperitivos" sheetId="13" r:id="rId9"/>
    <sheet name="APERITIVOS KPI" sheetId="4" state="hidden" r:id="rId10"/>
    <sheet name="Perfil Aperitivos" sheetId="14" r:id="rId11"/>
    <sheet name="KPI bebidas" sheetId="15" r:id="rId12"/>
    <sheet name="perfil bebidas" sheetId="16" r:id="rId13"/>
    <sheet name="KPI ALIMENTOS" sheetId="19" r:id="rId14"/>
    <sheet name="perfil alimentos" sheetId="20" r:id="rId15"/>
    <sheet name="Tasa desperdicio" sheetId="24" r:id="rId16"/>
    <sheet name="TASA DESPERDICIO ALIMENTACION" sheetId="23" state="hidden" r:id="rId17"/>
    <sheet name="desplegables" sheetId="10" state="hidden" r:id="rId18"/>
    <sheet name="MOTIVOS" sheetId="3" state="hidden" r:id="rId19"/>
    <sheet name="APERITIVOS PERFIL" sheetId="5" state="hidden" r:id="rId20"/>
    <sheet name="BEBIDAS KPI" sheetId="6" state="hidden" r:id="rId21"/>
    <sheet name="BEBIDAS PERFIL" sheetId="7" state="hidden" r:id="rId22"/>
    <sheet name="ALIMENTOS KPI" sheetId="17" state="hidden" r:id="rId23"/>
    <sheet name="ALIMENTOS PERFIL" sheetId="18" state="hidden" r:id="rId24"/>
  </sheets>
  <externalReferences>
    <externalReference r:id="rId25"/>
  </externalReferences>
  <definedNames>
    <definedName name="_xlnm._FilterDatabase" localSheetId="3" hidden="1">'kpi Alimentacion'!$A$3:$G$14</definedName>
    <definedName name="_xlnm._FilterDatabase" localSheetId="13" hidden="1">'KPI ALIMENTOS'!$A$3:$G$14</definedName>
    <definedName name="_xlnm._FilterDatabase" localSheetId="8" hidden="1">'KPI Aperitivos'!$A$3:$G$14</definedName>
    <definedName name="_xlnm._FilterDatabase" localSheetId="11" hidden="1">'KPI bebidas'!$A$3:$G$14</definedName>
    <definedName name="_xlnm._FilterDatabase" localSheetId="7" hidden="1">'Motivos Alimentacion'!$A$3:$G$35</definedName>
    <definedName name="_xlnm._FilterDatabase" localSheetId="5" hidden="1">'Perfil Alimentacion'!$A$3:$G$35</definedName>
    <definedName name="_xlnm._FilterDatabase" localSheetId="14" hidden="1">'perfil alimentos'!$A$3:$G$35</definedName>
    <definedName name="_xlnm._FilterDatabase" localSheetId="10" hidden="1">'Perfil Aperitivos'!$A$3:$G$35</definedName>
    <definedName name="_xlnm._FilterDatabase" localSheetId="12" hidden="1">'perfil bebidas'!$A$3:$G$35</definedName>
    <definedName name="_xlnm._FilterDatabase" localSheetId="15" hidden="1">'Tasa desperdicio'!$A$4:$F$11</definedName>
    <definedName name="_xlnm.Print_Area" localSheetId="2">Conclusiones!$A$1:$J$24</definedName>
    <definedName name="_xlnm.Print_Area" localSheetId="1">METODOLOGÍA!$A$1:$J$27</definedName>
    <definedName name="Categorias" localSheetId="2">[1]MAESTROS!$B$2:$B$21</definedName>
    <definedName name="Categorias">[1]MAESTROS!$B$2:$B$21</definedName>
    <definedName name="Segmentos" localSheetId="2">[1]MAESTROS!$A$2:$A$34</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 i="24" l="1"/>
  <c r="E7" i="24"/>
  <c r="E8" i="24"/>
  <c r="E9" i="24"/>
  <c r="E10" i="24"/>
  <c r="E11" i="24"/>
  <c r="E5" i="24"/>
  <c r="K11" i="20"/>
  <c r="K12" i="20"/>
  <c r="K13" i="20"/>
  <c r="K14" i="20"/>
  <c r="K15" i="20"/>
  <c r="K16" i="20"/>
  <c r="K17" i="20"/>
  <c r="K18" i="20"/>
  <c r="K19" i="20"/>
  <c r="K20" i="20"/>
  <c r="K21" i="20"/>
  <c r="K22" i="20"/>
  <c r="K23" i="20"/>
  <c r="K24" i="20"/>
  <c r="K25" i="20"/>
  <c r="K26" i="20"/>
  <c r="K27" i="20"/>
  <c r="K28" i="20"/>
  <c r="K29" i="20"/>
  <c r="K30" i="20"/>
  <c r="K31" i="20"/>
  <c r="K32" i="20"/>
  <c r="K33" i="20"/>
  <c r="K34" i="20"/>
  <c r="K35" i="20"/>
  <c r="K10" i="20"/>
  <c r="K8" i="20"/>
  <c r="F8" i="20"/>
  <c r="K8" i="19"/>
  <c r="K10" i="19"/>
  <c r="K11" i="19"/>
  <c r="K12" i="19"/>
  <c r="K13" i="19"/>
  <c r="K14" i="19"/>
  <c r="K15" i="19"/>
  <c r="K16" i="19"/>
  <c r="K17" i="19"/>
  <c r="K18" i="19"/>
  <c r="K19" i="19"/>
  <c r="K20" i="19"/>
  <c r="K21" i="19"/>
  <c r="K22" i="19"/>
  <c r="K23" i="19"/>
  <c r="K24" i="19"/>
  <c r="K25" i="19"/>
  <c r="K9" i="19"/>
  <c r="F9" i="19"/>
  <c r="F10" i="19"/>
  <c r="F11" i="19"/>
  <c r="F12" i="19"/>
  <c r="F13" i="19"/>
  <c r="F14" i="19"/>
  <c r="F15" i="19"/>
  <c r="F16" i="19"/>
  <c r="F17" i="19"/>
  <c r="F18" i="19"/>
  <c r="F19" i="19"/>
  <c r="F20" i="19"/>
  <c r="F21" i="19"/>
  <c r="F22" i="19"/>
  <c r="F23" i="19"/>
  <c r="F24" i="19"/>
  <c r="F25" i="19"/>
  <c r="F8" i="19"/>
  <c r="K11" i="16"/>
  <c r="K12" i="16"/>
  <c r="K13" i="16"/>
  <c r="K14" i="16"/>
  <c r="K15" i="16"/>
  <c r="K16" i="16"/>
  <c r="K17" i="16"/>
  <c r="K18" i="16"/>
  <c r="K19" i="16"/>
  <c r="K20" i="16"/>
  <c r="K21" i="16"/>
  <c r="K22" i="16"/>
  <c r="K23" i="16"/>
  <c r="K24" i="16"/>
  <c r="K25" i="16"/>
  <c r="K26" i="16"/>
  <c r="K27" i="16"/>
  <c r="K28" i="16"/>
  <c r="K29" i="16"/>
  <c r="K30" i="16"/>
  <c r="K31" i="16"/>
  <c r="K32" i="16"/>
  <c r="K33" i="16"/>
  <c r="K34" i="16"/>
  <c r="K35" i="16"/>
  <c r="F9" i="16"/>
  <c r="F10" i="16"/>
  <c r="F11" i="16"/>
  <c r="F12" i="16"/>
  <c r="F13" i="16"/>
  <c r="F14" i="16"/>
  <c r="F15" i="16"/>
  <c r="F16" i="16"/>
  <c r="F17" i="16"/>
  <c r="F18" i="16"/>
  <c r="F19" i="16"/>
  <c r="F20" i="16"/>
  <c r="F21" i="16"/>
  <c r="F22" i="16"/>
  <c r="F23" i="16"/>
  <c r="F24" i="16"/>
  <c r="F25" i="16"/>
  <c r="F26" i="16"/>
  <c r="F27" i="16"/>
  <c r="F28" i="16"/>
  <c r="F29" i="16"/>
  <c r="F30" i="16"/>
  <c r="F31" i="16"/>
  <c r="F32" i="16"/>
  <c r="F33" i="16"/>
  <c r="F34" i="16"/>
  <c r="F35" i="16"/>
  <c r="K10" i="16"/>
  <c r="K8" i="16"/>
  <c r="F8" i="16"/>
  <c r="K15" i="15"/>
  <c r="K10" i="15"/>
  <c r="K11" i="15"/>
  <c r="K12" i="15"/>
  <c r="K13" i="15"/>
  <c r="K14" i="15"/>
  <c r="K16" i="15"/>
  <c r="K17" i="15"/>
  <c r="K18" i="15"/>
  <c r="K19" i="15"/>
  <c r="K20" i="15"/>
  <c r="K21" i="15"/>
  <c r="K22" i="15"/>
  <c r="K9" i="15"/>
  <c r="F9" i="15"/>
  <c r="F10" i="15"/>
  <c r="F11" i="15"/>
  <c r="F12" i="15"/>
  <c r="F13" i="15"/>
  <c r="F14" i="15"/>
  <c r="F15" i="15"/>
  <c r="F16" i="15"/>
  <c r="F17" i="15"/>
  <c r="F18" i="15"/>
  <c r="F19" i="15"/>
  <c r="F20" i="15"/>
  <c r="F21" i="15"/>
  <c r="F22" i="15"/>
  <c r="K8" i="15"/>
  <c r="F8" i="15"/>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10" i="14"/>
  <c r="F9" i="14"/>
  <c r="F10" i="14"/>
  <c r="F11" i="14"/>
  <c r="F12" i="14"/>
  <c r="F13" i="14"/>
  <c r="F14" i="14"/>
  <c r="F15" i="14"/>
  <c r="F16" i="14"/>
  <c r="F17" i="14"/>
  <c r="F18" i="14"/>
  <c r="F19" i="14"/>
  <c r="F20" i="14"/>
  <c r="F21" i="14"/>
  <c r="F22" i="14"/>
  <c r="F23" i="14"/>
  <c r="F24" i="14"/>
  <c r="F25" i="14"/>
  <c r="F26" i="14"/>
  <c r="F27" i="14"/>
  <c r="F28" i="14"/>
  <c r="F29" i="14"/>
  <c r="F30" i="14"/>
  <c r="F31" i="14"/>
  <c r="F32" i="14"/>
  <c r="F33" i="14"/>
  <c r="F34" i="14"/>
  <c r="F35" i="14"/>
  <c r="K9" i="14"/>
  <c r="K8" i="14"/>
  <c r="F8" i="14"/>
  <c r="K8" i="13"/>
  <c r="F8" i="13"/>
  <c r="K8" i="12"/>
  <c r="E28" i="23"/>
  <c r="E25" i="23"/>
  <c r="E26" i="23"/>
  <c r="E27" i="23"/>
  <c r="E29" i="23"/>
  <c r="E30" i="23"/>
  <c r="F8" i="12"/>
  <c r="E8" i="12"/>
  <c r="K8" i="9"/>
  <c r="F8" i="9"/>
  <c r="K8" i="11"/>
  <c r="E8" i="11"/>
  <c r="F8" i="11"/>
  <c r="F4" i="24" l="1"/>
  <c r="G4" i="24" s="1"/>
  <c r="H4" i="24" s="1"/>
  <c r="B7" i="20"/>
  <c r="E7" i="20"/>
  <c r="F7" i="20" s="1"/>
  <c r="G7" i="20" s="1"/>
  <c r="H7" i="20" s="1"/>
  <c r="I7" i="20" s="1"/>
  <c r="B5" i="20"/>
  <c r="E7" i="19"/>
  <c r="F7" i="19" s="1"/>
  <c r="G7" i="19" s="1"/>
  <c r="H7" i="19" s="1"/>
  <c r="I7" i="19" s="1"/>
  <c r="B5" i="19"/>
  <c r="F9" i="20" l="1"/>
  <c r="F17" i="20"/>
  <c r="F25" i="20"/>
  <c r="F33" i="20"/>
  <c r="F10" i="20"/>
  <c r="F18" i="20"/>
  <c r="F26" i="20"/>
  <c r="F34" i="20"/>
  <c r="F11" i="20"/>
  <c r="F19" i="20"/>
  <c r="F27" i="20"/>
  <c r="F35" i="20"/>
  <c r="F12" i="20"/>
  <c r="F20" i="20"/>
  <c r="F28" i="20"/>
  <c r="F13" i="20"/>
  <c r="F21" i="20"/>
  <c r="F29" i="20"/>
  <c r="F32" i="20"/>
  <c r="F14" i="20"/>
  <c r="F22" i="20"/>
  <c r="F30" i="20"/>
  <c r="F24" i="20"/>
  <c r="F15" i="20"/>
  <c r="F23" i="20"/>
  <c r="F31" i="20"/>
  <c r="F16" i="20"/>
  <c r="B7" i="16"/>
  <c r="E7" i="16"/>
  <c r="F7" i="16" s="1"/>
  <c r="G7" i="16" s="1"/>
  <c r="H7" i="16" s="1"/>
  <c r="I7" i="16" s="1"/>
  <c r="B5" i="16"/>
  <c r="E7" i="15"/>
  <c r="F7" i="15" s="1"/>
  <c r="G7" i="15" s="1"/>
  <c r="H7" i="15" s="1"/>
  <c r="I7" i="15" s="1"/>
  <c r="B5" i="15"/>
  <c r="B7" i="14"/>
  <c r="E7" i="14"/>
  <c r="F7" i="14" s="1"/>
  <c r="G7" i="14" s="1"/>
  <c r="H7" i="14" s="1"/>
  <c r="I7" i="14" s="1"/>
  <c r="B5" i="14"/>
  <c r="E7" i="13"/>
  <c r="F7" i="13" s="1"/>
  <c r="G7" i="13" s="1"/>
  <c r="H7" i="13" s="1"/>
  <c r="I7" i="13" s="1"/>
  <c r="B5" i="13"/>
  <c r="F10" i="13" l="1"/>
  <c r="F11" i="13"/>
  <c r="F12" i="13"/>
  <c r="F13" i="13"/>
  <c r="F14" i="13"/>
  <c r="F15" i="13"/>
  <c r="F9" i="13"/>
  <c r="E7" i="12"/>
  <c r="F7" i="12" s="1"/>
  <c r="G7" i="12" s="1"/>
  <c r="H7" i="12" s="1"/>
  <c r="I7" i="12" s="1"/>
  <c r="B7" i="12"/>
  <c r="B5" i="12"/>
  <c r="B5" i="11" l="1"/>
  <c r="E7" i="11"/>
  <c r="F7" i="11" s="1"/>
  <c r="G7" i="11" s="1"/>
  <c r="H7" i="11" s="1"/>
  <c r="I7" i="11" s="1"/>
  <c r="E7" i="9"/>
  <c r="F7" i="9" s="1"/>
  <c r="G7" i="9" s="1"/>
  <c r="H7" i="9" s="1"/>
  <c r="I7" i="9" s="1"/>
  <c r="B7" i="9"/>
  <c r="B5" i="9"/>
  <c r="F12" i="9" l="1"/>
  <c r="F20" i="9"/>
  <c r="F28" i="9"/>
  <c r="F13" i="9"/>
  <c r="F21" i="9"/>
  <c r="F29" i="9"/>
  <c r="F22" i="9"/>
  <c r="F15" i="9"/>
  <c r="F23" i="9"/>
  <c r="F31" i="9"/>
  <c r="F16" i="9"/>
  <c r="F24" i="9"/>
  <c r="F32" i="9"/>
  <c r="F19" i="9"/>
  <c r="F30" i="9"/>
  <c r="F9" i="9"/>
  <c r="F17" i="9"/>
  <c r="F25" i="9"/>
  <c r="F33" i="9"/>
  <c r="F27" i="9"/>
  <c r="F14" i="9"/>
  <c r="F10" i="9"/>
  <c r="F18" i="9"/>
  <c r="F26" i="9"/>
  <c r="F34" i="9"/>
  <c r="F11" i="9"/>
  <c r="F35" i="9"/>
  <c r="E11" i="11"/>
  <c r="E10" i="11"/>
  <c r="F10" i="11"/>
  <c r="K10" i="11" s="1"/>
  <c r="F11" i="11"/>
  <c r="K11" i="11" s="1"/>
  <c r="F12" i="11"/>
  <c r="K12" i="11" s="1"/>
  <c r="E12" i="11"/>
  <c r="E14" i="11"/>
  <c r="F14" i="11"/>
  <c r="E9" i="11"/>
  <c r="E13" i="11"/>
  <c r="F9" i="11"/>
  <c r="K9" i="11" s="1"/>
  <c r="F13" i="11"/>
  <c r="K13" i="11" s="1"/>
  <c r="C5" i="24"/>
  <c r="A18" i="23"/>
  <c r="A19" i="23"/>
  <c r="A20" i="23"/>
  <c r="A21" i="23"/>
  <c r="A22" i="23"/>
  <c r="K14" i="11" l="1"/>
  <c r="B17" i="23"/>
  <c r="A17" i="23" s="1"/>
  <c r="B25" i="23"/>
  <c r="D30" i="23"/>
  <c r="C25" i="23"/>
  <c r="C29" i="23"/>
  <c r="D26" i="23"/>
  <c r="C28" i="23"/>
  <c r="D25" i="23"/>
  <c r="A20" i="5"/>
  <c r="A74" i="5"/>
  <c r="A64" i="5"/>
  <c r="A88" i="5"/>
  <c r="A108" i="5"/>
  <c r="A6" i="5"/>
  <c r="A46" i="5"/>
  <c r="A153" i="5"/>
  <c r="A50" i="5"/>
  <c r="A144" i="5"/>
  <c r="A175" i="5"/>
  <c r="A60" i="5"/>
  <c r="A31" i="5"/>
  <c r="A76" i="5"/>
  <c r="A66" i="5"/>
  <c r="A164" i="5"/>
  <c r="A23" i="5"/>
  <c r="A78" i="5"/>
  <c r="A72" i="5"/>
  <c r="A180" i="5"/>
  <c r="A87" i="5"/>
  <c r="A36" i="5"/>
  <c r="A48" i="5"/>
  <c r="A149" i="5"/>
  <c r="A35" i="5"/>
  <c r="A57" i="5"/>
  <c r="A90" i="5"/>
  <c r="A189" i="5"/>
  <c r="A99" i="5"/>
  <c r="A55" i="5"/>
  <c r="A148" i="5"/>
  <c r="A14" i="5"/>
  <c r="A16" i="5"/>
  <c r="A12" i="5"/>
  <c r="A18" i="5"/>
  <c r="A188" i="5"/>
  <c r="A25" i="5"/>
  <c r="A84" i="5"/>
  <c r="A62" i="5"/>
  <c r="A33" i="5"/>
  <c r="A157" i="5"/>
  <c r="A151" i="5"/>
  <c r="A68" i="5"/>
  <c r="A184" i="5"/>
  <c r="A129" i="5"/>
  <c r="A92" i="5"/>
  <c r="A95" i="5"/>
  <c r="A134" i="5"/>
  <c r="A146" i="5"/>
  <c r="A187" i="5"/>
  <c r="A24" i="5"/>
  <c r="A116" i="5"/>
  <c r="A70" i="5"/>
  <c r="A121" i="5"/>
  <c r="A123" i="5"/>
  <c r="A115" i="5"/>
  <c r="A41" i="5"/>
  <c r="A106" i="5"/>
  <c r="A104" i="5"/>
  <c r="A171" i="5"/>
  <c r="A165" i="5"/>
  <c r="A91" i="5"/>
  <c r="A167" i="5"/>
  <c r="A44" i="5"/>
  <c r="A58" i="5"/>
  <c r="A128" i="5"/>
  <c r="A113" i="5"/>
  <c r="A139" i="5"/>
  <c r="A181" i="5"/>
  <c r="A73" i="5"/>
  <c r="A143" i="5"/>
  <c r="A86" i="5"/>
  <c r="A96" i="5"/>
  <c r="A27" i="5"/>
  <c r="A81" i="5"/>
  <c r="A30" i="5"/>
  <c r="A147" i="5"/>
  <c r="A170" i="5"/>
  <c r="A118" i="5"/>
  <c r="A9" i="5"/>
  <c r="A19" i="5"/>
  <c r="A141" i="5"/>
  <c r="A10" i="5"/>
  <c r="A93" i="5"/>
  <c r="A179" i="5"/>
  <c r="A101" i="5"/>
  <c r="A51" i="5"/>
  <c r="A162" i="5"/>
  <c r="A3" i="5"/>
  <c r="A163" i="5"/>
  <c r="A161" i="5"/>
  <c r="A103" i="5"/>
  <c r="A43" i="5"/>
  <c r="A85" i="5"/>
  <c r="A2" i="5"/>
  <c r="A176" i="5"/>
  <c r="A132" i="5"/>
  <c r="A119" i="5"/>
  <c r="A142" i="5"/>
  <c r="A52" i="5"/>
  <c r="A124" i="5"/>
  <c r="A61" i="5"/>
  <c r="A67" i="5"/>
  <c r="A169" i="5"/>
  <c r="A82" i="5"/>
  <c r="A77" i="5"/>
  <c r="A42" i="5"/>
  <c r="A26" i="5"/>
  <c r="A137" i="5"/>
  <c r="A172" i="5"/>
  <c r="A138" i="5"/>
  <c r="A159" i="5"/>
  <c r="A11" i="5"/>
  <c r="A34" i="5"/>
  <c r="A29" i="5"/>
  <c r="A174" i="5"/>
  <c r="A152" i="5"/>
  <c r="A53" i="5"/>
  <c r="A22" i="5"/>
  <c r="A8" i="5"/>
  <c r="A182" i="5"/>
  <c r="A40" i="5"/>
  <c r="A94" i="5"/>
  <c r="A117" i="5"/>
  <c r="A131" i="5"/>
  <c r="A186" i="5"/>
  <c r="A136" i="5"/>
  <c r="A45" i="5"/>
  <c r="A122" i="5"/>
  <c r="A125" i="5"/>
  <c r="A13" i="5"/>
  <c r="A28" i="5"/>
  <c r="A107" i="5"/>
  <c r="A5" i="5"/>
  <c r="A156" i="5"/>
  <c r="A130" i="5"/>
  <c r="A59" i="5"/>
  <c r="A126" i="5"/>
  <c r="A150" i="5"/>
  <c r="A15" i="5"/>
  <c r="A102" i="5"/>
  <c r="A63" i="5"/>
  <c r="A140" i="5"/>
  <c r="A111" i="5"/>
  <c r="A71" i="5"/>
  <c r="A190" i="5"/>
  <c r="A114" i="5"/>
  <c r="A4" i="5"/>
  <c r="A7" i="5"/>
  <c r="A89" i="5"/>
  <c r="A173" i="5"/>
  <c r="A109" i="5"/>
  <c r="A69" i="5"/>
  <c r="A37" i="5"/>
  <c r="A133" i="5"/>
  <c r="A39" i="5"/>
  <c r="A49" i="5"/>
  <c r="A75" i="5"/>
  <c r="A56" i="5"/>
  <c r="A100" i="5"/>
  <c r="A79" i="5"/>
  <c r="A105" i="5"/>
  <c r="A17" i="5"/>
  <c r="A177" i="5"/>
  <c r="A112" i="5"/>
  <c r="A158" i="5"/>
  <c r="A168" i="5"/>
  <c r="A110" i="5"/>
  <c r="A127" i="5"/>
  <c r="A166" i="5"/>
  <c r="A178" i="5"/>
  <c r="A65" i="5"/>
  <c r="A38" i="5"/>
  <c r="A160" i="5"/>
  <c r="A183" i="5"/>
  <c r="A120" i="5"/>
  <c r="A155" i="5"/>
  <c r="A54" i="5"/>
  <c r="A185" i="5"/>
  <c r="A32" i="5"/>
  <c r="A21" i="5"/>
  <c r="A135" i="5"/>
  <c r="A154" i="5"/>
  <c r="A97" i="5"/>
  <c r="A83" i="5"/>
  <c r="A145" i="5"/>
  <c r="A80" i="5"/>
  <c r="A47" i="5"/>
  <c r="A98" i="5"/>
  <c r="A54" i="3"/>
  <c r="A80" i="3"/>
  <c r="A52" i="3"/>
  <c r="A103" i="3"/>
  <c r="A130" i="3"/>
  <c r="A137" i="3"/>
  <c r="A158" i="3"/>
  <c r="A150" i="3"/>
  <c r="A67" i="3"/>
  <c r="A202" i="3"/>
  <c r="A200" i="3"/>
  <c r="A135" i="3"/>
  <c r="A102" i="3"/>
  <c r="A176" i="3"/>
  <c r="A64" i="3"/>
  <c r="A111" i="3"/>
  <c r="A163" i="3"/>
  <c r="A77" i="3"/>
  <c r="A129" i="3"/>
  <c r="A89" i="3"/>
  <c r="A36" i="3"/>
  <c r="A170" i="3"/>
  <c r="A97" i="3"/>
  <c r="A167" i="3"/>
  <c r="A81" i="3"/>
  <c r="A73" i="3"/>
  <c r="A74" i="3"/>
  <c r="A48" i="3"/>
  <c r="A31" i="3"/>
  <c r="A131" i="3"/>
  <c r="A60" i="3"/>
  <c r="A152" i="3"/>
  <c r="A8" i="3"/>
  <c r="A86" i="3"/>
  <c r="A168" i="3"/>
  <c r="A180" i="3"/>
  <c r="A49" i="3"/>
  <c r="A173" i="3"/>
  <c r="A66" i="3"/>
  <c r="A46" i="3"/>
  <c r="A51" i="3"/>
  <c r="A171" i="3"/>
  <c r="A62" i="3"/>
  <c r="A191" i="3"/>
  <c r="A143" i="3"/>
  <c r="A10" i="3"/>
  <c r="A14" i="3"/>
  <c r="A154" i="3"/>
  <c r="A192" i="3"/>
  <c r="A127" i="3"/>
  <c r="A181" i="3"/>
  <c r="A114" i="3"/>
  <c r="A162" i="3"/>
  <c r="A199" i="3"/>
  <c r="A185" i="3"/>
  <c r="A23" i="3"/>
  <c r="A38" i="3"/>
  <c r="A116" i="3"/>
  <c r="A113" i="3"/>
  <c r="A76" i="3"/>
  <c r="A189" i="3"/>
  <c r="A165" i="3"/>
  <c r="A112" i="3"/>
  <c r="A124" i="3"/>
  <c r="A3" i="3"/>
  <c r="A198" i="3"/>
  <c r="A120" i="3"/>
  <c r="A188" i="3"/>
  <c r="A115" i="3"/>
  <c r="A169" i="3"/>
  <c r="A193" i="3"/>
  <c r="A123" i="3"/>
  <c r="A20" i="3"/>
  <c r="A78" i="3"/>
  <c r="A91" i="3"/>
  <c r="A174" i="3"/>
  <c r="A9" i="3"/>
  <c r="A83" i="3"/>
  <c r="A128" i="3"/>
  <c r="A190" i="3"/>
  <c r="A149" i="3"/>
  <c r="A59" i="3"/>
  <c r="A41" i="3"/>
  <c r="A151" i="3"/>
  <c r="A203" i="3"/>
  <c r="A160" i="3"/>
  <c r="A106" i="3"/>
  <c r="A57" i="3"/>
  <c r="A69" i="3"/>
  <c r="A43" i="3"/>
  <c r="A107" i="3"/>
  <c r="A166" i="3"/>
  <c r="A5" i="3"/>
  <c r="A34" i="3"/>
  <c r="A16" i="3"/>
  <c r="A187" i="3"/>
  <c r="A85" i="3"/>
  <c r="A56" i="3"/>
  <c r="A37" i="3"/>
  <c r="A118" i="3"/>
  <c r="A42" i="3"/>
  <c r="A72" i="3"/>
  <c r="A19" i="3"/>
  <c r="A65" i="3"/>
  <c r="A11" i="3"/>
  <c r="A90" i="3"/>
  <c r="A175" i="3"/>
  <c r="A13" i="3"/>
  <c r="A18" i="3"/>
  <c r="A194" i="3"/>
  <c r="A44" i="3"/>
  <c r="A27" i="3"/>
  <c r="A195" i="3"/>
  <c r="A39" i="3"/>
  <c r="A17" i="3"/>
  <c r="A53" i="3"/>
  <c r="A22" i="3"/>
  <c r="A99" i="3"/>
  <c r="A108" i="3"/>
  <c r="A196" i="3"/>
  <c r="A110" i="3"/>
  <c r="A105" i="3"/>
  <c r="A186" i="3"/>
  <c r="A29" i="3"/>
  <c r="A204" i="3"/>
  <c r="A25" i="3"/>
  <c r="A140" i="3"/>
  <c r="A155" i="3"/>
  <c r="A121" i="3"/>
  <c r="A79" i="3"/>
  <c r="A145" i="3"/>
  <c r="A179" i="3"/>
  <c r="A95" i="3"/>
  <c r="A82" i="3"/>
  <c r="A70" i="3"/>
  <c r="A172" i="3"/>
  <c r="A30" i="3"/>
  <c r="A71" i="3"/>
  <c r="A146" i="3"/>
  <c r="A4" i="3"/>
  <c r="A93" i="3"/>
  <c r="A35" i="3"/>
  <c r="A24" i="3"/>
  <c r="A142" i="3"/>
  <c r="A205" i="3"/>
  <c r="A157" i="3"/>
  <c r="A104" i="3"/>
  <c r="A177" i="3"/>
  <c r="A28" i="3"/>
  <c r="A32" i="3"/>
  <c r="A147" i="3"/>
  <c r="A68" i="3"/>
  <c r="A184" i="3"/>
  <c r="A125" i="3"/>
  <c r="A133" i="3"/>
  <c r="A164" i="3"/>
  <c r="A92" i="3"/>
  <c r="A47" i="3"/>
  <c r="A75" i="3"/>
  <c r="A87" i="3"/>
  <c r="A40" i="3"/>
  <c r="A94" i="3"/>
  <c r="A61" i="3"/>
  <c r="A161" i="3"/>
  <c r="A117" i="3"/>
  <c r="A98" i="3"/>
  <c r="A159" i="3"/>
  <c r="A55" i="3"/>
  <c r="A96" i="3"/>
  <c r="A33" i="3"/>
  <c r="A12" i="3"/>
  <c r="A178" i="3"/>
  <c r="A6" i="3"/>
  <c r="A101" i="3"/>
  <c r="A119" i="3"/>
  <c r="A2" i="3"/>
  <c r="A26" i="3"/>
  <c r="A58" i="3"/>
  <c r="A122" i="3"/>
  <c r="A84" i="3"/>
  <c r="A15" i="3"/>
  <c r="A136" i="3"/>
  <c r="A156" i="3"/>
  <c r="A148" i="3"/>
  <c r="A134" i="3"/>
  <c r="A153" i="3"/>
  <c r="A183" i="3"/>
  <c r="A139" i="3"/>
  <c r="A141" i="3"/>
  <c r="A45" i="3"/>
  <c r="A109" i="3"/>
  <c r="A197" i="3"/>
  <c r="A63" i="3"/>
  <c r="A21" i="3"/>
  <c r="A201" i="3"/>
  <c r="A182" i="3"/>
  <c r="A50" i="3"/>
  <c r="A7" i="3"/>
  <c r="A132" i="3"/>
  <c r="A88" i="3"/>
  <c r="A144" i="3"/>
  <c r="A100" i="3"/>
  <c r="A126" i="3"/>
  <c r="A138" i="3"/>
  <c r="A30" i="20"/>
  <c r="A30" i="16"/>
  <c r="A30" i="9"/>
  <c r="A30" i="14"/>
  <c r="A14" i="20"/>
  <c r="A14" i="16"/>
  <c r="A14" i="9"/>
  <c r="A14" i="14"/>
  <c r="D8" i="11"/>
  <c r="D8" i="9"/>
  <c r="D8" i="13"/>
  <c r="D8" i="16"/>
  <c r="D8" i="20"/>
  <c r="D8" i="12"/>
  <c r="D8" i="14"/>
  <c r="D8" i="19"/>
  <c r="D8" i="15"/>
  <c r="A19" i="17"/>
  <c r="A4" i="17"/>
  <c r="A8" i="17"/>
  <c r="A18" i="17"/>
  <c r="A14" i="17"/>
  <c r="A5" i="17"/>
  <c r="A13" i="17"/>
  <c r="A7" i="17"/>
  <c r="A16" i="17"/>
  <c r="A15" i="17"/>
  <c r="A11" i="17"/>
  <c r="A9" i="17"/>
  <c r="A6" i="17"/>
  <c r="A12" i="17"/>
  <c r="A10" i="17"/>
  <c r="A17" i="17"/>
  <c r="A3" i="17"/>
  <c r="A29" i="16"/>
  <c r="A29" i="14"/>
  <c r="A29" i="9"/>
  <c r="A29" i="20"/>
  <c r="A13" i="20"/>
  <c r="A13" i="9"/>
  <c r="A13" i="14"/>
  <c r="A13" i="16"/>
  <c r="C30" i="23"/>
  <c r="D27" i="23"/>
  <c r="B30" i="23"/>
  <c r="A10" i="23"/>
  <c r="A125" i="18"/>
  <c r="A271" i="18"/>
  <c r="A440" i="18"/>
  <c r="A448" i="18"/>
  <c r="A228" i="18"/>
  <c r="A27" i="18"/>
  <c r="A210" i="18"/>
  <c r="A47" i="18"/>
  <c r="A202" i="18"/>
  <c r="A315" i="18"/>
  <c r="A251" i="18"/>
  <c r="A50" i="18"/>
  <c r="A331" i="18"/>
  <c r="A279" i="18"/>
  <c r="A72" i="18"/>
  <c r="A355" i="18"/>
  <c r="A59" i="18"/>
  <c r="A339" i="18"/>
  <c r="A389" i="18"/>
  <c r="A120" i="18"/>
  <c r="A412" i="18"/>
  <c r="A128" i="18"/>
  <c r="A413" i="18"/>
  <c r="A313" i="18"/>
  <c r="A240" i="18"/>
  <c r="A436" i="18"/>
  <c r="A30" i="18"/>
  <c r="A137" i="18"/>
  <c r="A273" i="18"/>
  <c r="A5" i="18"/>
  <c r="A42" i="18"/>
  <c r="A106" i="18"/>
  <c r="A49" i="18"/>
  <c r="A53" i="18"/>
  <c r="A340" i="18"/>
  <c r="A81" i="18"/>
  <c r="A183" i="18"/>
  <c r="A416" i="18"/>
  <c r="A223" i="18"/>
  <c r="A218" i="18"/>
  <c r="A98" i="18"/>
  <c r="A102" i="18"/>
  <c r="A352" i="18"/>
  <c r="A317" i="18"/>
  <c r="A11" i="18"/>
  <c r="A170" i="18"/>
  <c r="A33" i="18"/>
  <c r="A12" i="18"/>
  <c r="A71" i="18"/>
  <c r="A293" i="18"/>
  <c r="A373" i="18"/>
  <c r="A229" i="18"/>
  <c r="A423" i="18"/>
  <c r="A145" i="18"/>
  <c r="A207" i="18"/>
  <c r="A190" i="18"/>
  <c r="A290" i="18"/>
  <c r="A408" i="18"/>
  <c r="A122" i="18"/>
  <c r="A77" i="18"/>
  <c r="A415" i="18"/>
  <c r="A162" i="18"/>
  <c r="A161" i="18"/>
  <c r="A433" i="18"/>
  <c r="A231" i="18"/>
  <c r="A166" i="18"/>
  <c r="A353" i="18"/>
  <c r="A342" i="18"/>
  <c r="A432" i="18"/>
  <c r="A262" i="18"/>
  <c r="A439" i="18"/>
  <c r="A411" i="18"/>
  <c r="A201" i="18"/>
  <c r="A443" i="18"/>
  <c r="A338" i="18"/>
  <c r="A209" i="18"/>
  <c r="A451" i="18"/>
  <c r="A402" i="18"/>
  <c r="A116" i="18"/>
  <c r="A179" i="18"/>
  <c r="A86" i="18"/>
  <c r="A150" i="18"/>
  <c r="A442" i="18"/>
  <c r="A287" i="18"/>
  <c r="A441" i="18"/>
  <c r="A129" i="18"/>
  <c r="A15" i="18"/>
  <c r="A295" i="18"/>
  <c r="A460" i="18"/>
  <c r="A364" i="18"/>
  <c r="A181" i="18"/>
  <c r="A278" i="18"/>
  <c r="A285" i="18"/>
  <c r="A421" i="18"/>
  <c r="A438" i="18"/>
  <c r="A239" i="18"/>
  <c r="A394" i="18"/>
  <c r="A117" i="18"/>
  <c r="A428" i="18"/>
  <c r="A378" i="18"/>
  <c r="A21" i="18"/>
  <c r="A256" i="18"/>
  <c r="A32" i="18"/>
  <c r="A87" i="18"/>
  <c r="A184" i="18"/>
  <c r="A220" i="18"/>
  <c r="A115" i="18"/>
  <c r="A25" i="18"/>
  <c r="A40" i="18"/>
  <c r="A189" i="18"/>
  <c r="A119" i="18"/>
  <c r="A308" i="18"/>
  <c r="A431" i="18"/>
  <c r="A327" i="18"/>
  <c r="A357" i="18"/>
  <c r="A330" i="18"/>
  <c r="A459" i="18"/>
  <c r="A292" i="18"/>
  <c r="A396" i="18"/>
  <c r="A177" i="18"/>
  <c r="A332" i="18"/>
  <c r="A204" i="18"/>
  <c r="A366" i="18"/>
  <c r="A267" i="18"/>
  <c r="A121" i="18"/>
  <c r="A454" i="18"/>
  <c r="A83" i="18"/>
  <c r="A9" i="18"/>
  <c r="A127" i="18"/>
  <c r="A418" i="18"/>
  <c r="A318" i="18"/>
  <c r="A214" i="18"/>
  <c r="A159" i="18"/>
  <c r="A99" i="18"/>
  <c r="A367" i="18"/>
  <c r="A111" i="18"/>
  <c r="A113" i="18"/>
  <c r="A445" i="18"/>
  <c r="A376" i="18"/>
  <c r="A242" i="18"/>
  <c r="A258" i="18"/>
  <c r="A337" i="18"/>
  <c r="A158" i="18"/>
  <c r="A70" i="18"/>
  <c r="A429" i="18"/>
  <c r="A304" i="18"/>
  <c r="A369" i="18"/>
  <c r="A194" i="18"/>
  <c r="A178" i="18"/>
  <c r="A414" i="18"/>
  <c r="A319" i="18"/>
  <c r="A110" i="18"/>
  <c r="A153" i="18"/>
  <c r="A404" i="18"/>
  <c r="A155" i="18"/>
  <c r="A275" i="18"/>
  <c r="A107" i="18"/>
  <c r="A282" i="18"/>
  <c r="A28" i="18"/>
  <c r="A371" i="18"/>
  <c r="A68" i="18"/>
  <c r="A298" i="18"/>
  <c r="A187" i="18"/>
  <c r="A248" i="18"/>
  <c r="A29" i="18"/>
  <c r="A334" i="18"/>
  <c r="A288" i="18"/>
  <c r="A237" i="18"/>
  <c r="A147" i="18"/>
  <c r="A92" i="18"/>
  <c r="A19" i="18"/>
  <c r="A247" i="18"/>
  <c r="A215" i="18"/>
  <c r="A328" i="18"/>
  <c r="A46" i="18"/>
  <c r="A261" i="18"/>
  <c r="A444" i="18"/>
  <c r="A195" i="18"/>
  <c r="A281" i="18"/>
  <c r="A123" i="18"/>
  <c r="A301" i="18"/>
  <c r="A62" i="18"/>
  <c r="A217" i="18"/>
  <c r="A450" i="18"/>
  <c r="A249" i="18"/>
  <c r="A84" i="18"/>
  <c r="A185" i="18"/>
  <c r="A424" i="18"/>
  <c r="A26" i="18"/>
  <c r="A61" i="18"/>
  <c r="A20" i="18"/>
  <c r="A154" i="18"/>
  <c r="A64" i="18"/>
  <c r="A300" i="18"/>
  <c r="A104" i="18"/>
  <c r="A280" i="18"/>
  <c r="A213" i="18"/>
  <c r="A232" i="18"/>
  <c r="A54" i="18"/>
  <c r="A60" i="18"/>
  <c r="A420" i="18"/>
  <c r="A398" i="18"/>
  <c r="A219" i="18"/>
  <c r="A365" i="18"/>
  <c r="A358" i="18"/>
  <c r="A74" i="18"/>
  <c r="A10" i="18"/>
  <c r="A260" i="18"/>
  <c r="A299" i="18"/>
  <c r="A160" i="18"/>
  <c r="A381" i="18"/>
  <c r="A422" i="18"/>
  <c r="A146" i="18"/>
  <c r="A314" i="18"/>
  <c r="A329" i="18"/>
  <c r="A168" i="18"/>
  <c r="A222" i="18"/>
  <c r="A22" i="18"/>
  <c r="A349" i="18"/>
  <c r="A272" i="18"/>
  <c r="A23" i="18"/>
  <c r="A370" i="18"/>
  <c r="A55" i="18"/>
  <c r="A130" i="18"/>
  <c r="A243" i="18"/>
  <c r="A48" i="18"/>
  <c r="A139" i="18"/>
  <c r="A88" i="18"/>
  <c r="A167" i="18"/>
  <c r="A348" i="18"/>
  <c r="A455" i="18"/>
  <c r="A399" i="18"/>
  <c r="A208" i="18"/>
  <c r="A191" i="18"/>
  <c r="A234" i="18"/>
  <c r="A335" i="18"/>
  <c r="A34" i="18"/>
  <c r="A45" i="18"/>
  <c r="A395" i="18"/>
  <c r="A456" i="18"/>
  <c r="A265" i="18"/>
  <c r="A140" i="18"/>
  <c r="A397" i="18"/>
  <c r="A91" i="18"/>
  <c r="A52" i="18"/>
  <c r="A114" i="18"/>
  <c r="A212" i="18"/>
  <c r="A66" i="18"/>
  <c r="A311" i="18"/>
  <c r="A236" i="18"/>
  <c r="A172" i="18"/>
  <c r="A401" i="18"/>
  <c r="A305" i="18"/>
  <c r="A382" i="18"/>
  <c r="A264" i="18"/>
  <c r="A63" i="18"/>
  <c r="A193" i="18"/>
  <c r="A283" i="18"/>
  <c r="A307" i="18"/>
  <c r="A277" i="18"/>
  <c r="A447" i="18"/>
  <c r="A39" i="18"/>
  <c r="A379" i="18"/>
  <c r="A410" i="18"/>
  <c r="A192" i="18"/>
  <c r="A372" i="18"/>
  <c r="A430" i="18"/>
  <c r="A393" i="18"/>
  <c r="A250" i="18"/>
  <c r="A294" i="18"/>
  <c r="A227" i="18"/>
  <c r="A312" i="18"/>
  <c r="A67" i="18"/>
  <c r="A41" i="18"/>
  <c r="A143" i="18"/>
  <c r="A309" i="18"/>
  <c r="A4" i="18"/>
  <c r="A388" i="18"/>
  <c r="A302" i="18"/>
  <c r="A132" i="18"/>
  <c r="A18" i="18"/>
  <c r="A200" i="18"/>
  <c r="A230" i="18"/>
  <c r="A173" i="18"/>
  <c r="A457" i="18"/>
  <c r="A142" i="18"/>
  <c r="A112" i="18"/>
  <c r="A156" i="18"/>
  <c r="A323" i="18"/>
  <c r="A233" i="18"/>
  <c r="A350" i="18"/>
  <c r="A257" i="18"/>
  <c r="A252" i="18"/>
  <c r="A6" i="18"/>
  <c r="A44" i="18"/>
  <c r="A198" i="18"/>
  <c r="A380" i="18"/>
  <c r="A165" i="18"/>
  <c r="A73" i="18"/>
  <c r="A377" i="18"/>
  <c r="A387" i="18"/>
  <c r="A206" i="18"/>
  <c r="A284" i="18"/>
  <c r="A346" i="18"/>
  <c r="A384" i="18"/>
  <c r="A196" i="18"/>
  <c r="A43" i="18"/>
  <c r="A303" i="18"/>
  <c r="A297" i="18"/>
  <c r="A296" i="18"/>
  <c r="A322" i="18"/>
  <c r="A426" i="18"/>
  <c r="A203" i="18"/>
  <c r="A449" i="18"/>
  <c r="A138" i="18"/>
  <c r="A101" i="18"/>
  <c r="A78" i="18"/>
  <c r="A425" i="18"/>
  <c r="A148" i="18"/>
  <c r="A16" i="18"/>
  <c r="A171" i="18"/>
  <c r="A266" i="18"/>
  <c r="A268" i="18"/>
  <c r="A82" i="18"/>
  <c r="A333" i="18"/>
  <c r="A270" i="18"/>
  <c r="A124" i="18"/>
  <c r="A103" i="18"/>
  <c r="A3" i="18"/>
  <c r="A437" i="18"/>
  <c r="A238" i="18"/>
  <c r="A105" i="18"/>
  <c r="A36" i="18"/>
  <c r="A351" i="18"/>
  <c r="A151" i="18"/>
  <c r="A224" i="18"/>
  <c r="A75" i="18"/>
  <c r="A108" i="18"/>
  <c r="A199" i="18"/>
  <c r="A57" i="18"/>
  <c r="A452" i="18"/>
  <c r="A259" i="18"/>
  <c r="A354" i="18"/>
  <c r="A386" i="18"/>
  <c r="A8" i="18"/>
  <c r="A136" i="18"/>
  <c r="A126" i="18"/>
  <c r="A197" i="18"/>
  <c r="A446" i="18"/>
  <c r="A385" i="18"/>
  <c r="A390" i="18"/>
  <c r="A374" i="18"/>
  <c r="A95" i="18"/>
  <c r="A118" i="18"/>
  <c r="A13" i="18"/>
  <c r="A89" i="18"/>
  <c r="A286" i="18"/>
  <c r="A400" i="18"/>
  <c r="A326" i="18"/>
  <c r="A263" i="18"/>
  <c r="A97" i="18"/>
  <c r="A434" i="18"/>
  <c r="A291" i="18"/>
  <c r="A241" i="18"/>
  <c r="A211" i="18"/>
  <c r="A134" i="18"/>
  <c r="A276" i="18"/>
  <c r="A253" i="18"/>
  <c r="A403" i="18"/>
  <c r="A320" i="18"/>
  <c r="A274" i="18"/>
  <c r="A14" i="18"/>
  <c r="A419" i="18"/>
  <c r="A244" i="18"/>
  <c r="A453" i="18"/>
  <c r="A216" i="18"/>
  <c r="A169" i="18"/>
  <c r="A435" i="18"/>
  <c r="A405" i="18"/>
  <c r="A164" i="18"/>
  <c r="A175" i="18"/>
  <c r="A85" i="18"/>
  <c r="A269" i="18"/>
  <c r="A336" i="18"/>
  <c r="A24" i="18"/>
  <c r="A131" i="18"/>
  <c r="A96" i="18"/>
  <c r="A176" i="18"/>
  <c r="A51" i="18"/>
  <c r="A306" i="18"/>
  <c r="A133" i="18"/>
  <c r="A406" i="18"/>
  <c r="A141" i="18"/>
  <c r="A93" i="18"/>
  <c r="A254" i="18"/>
  <c r="A186" i="18"/>
  <c r="A225" i="18"/>
  <c r="A362" i="18"/>
  <c r="A80" i="18"/>
  <c r="A152" i="18"/>
  <c r="A344" i="18"/>
  <c r="A392" i="18"/>
  <c r="A157" i="18"/>
  <c r="A226" i="18"/>
  <c r="A135" i="18"/>
  <c r="A7" i="18"/>
  <c r="A100" i="18"/>
  <c r="A316" i="18"/>
  <c r="A38" i="18"/>
  <c r="A368" i="18"/>
  <c r="A144" i="18"/>
  <c r="A345" i="18"/>
  <c r="A356" i="18"/>
  <c r="A37" i="18"/>
  <c r="A375" i="18"/>
  <c r="A289" i="18"/>
  <c r="A361" i="18"/>
  <c r="A417" i="18"/>
  <c r="A343" i="18"/>
  <c r="A76" i="18"/>
  <c r="A205" i="18"/>
  <c r="A65" i="18"/>
  <c r="A246" i="18"/>
  <c r="A363" i="18"/>
  <c r="A325" i="18"/>
  <c r="A391" i="18"/>
  <c r="A383" i="18"/>
  <c r="A188" i="18"/>
  <c r="A341" i="18"/>
  <c r="A163" i="18"/>
  <c r="A235" i="18"/>
  <c r="A2" i="18"/>
  <c r="A58" i="18"/>
  <c r="A347" i="18"/>
  <c r="A69" i="18"/>
  <c r="A182" i="18"/>
  <c r="A427" i="18"/>
  <c r="A17" i="18"/>
  <c r="A458" i="18"/>
  <c r="A359" i="18"/>
  <c r="A360" i="18"/>
  <c r="A407" i="18"/>
  <c r="A245" i="18"/>
  <c r="A255" i="18"/>
  <c r="A221" i="18"/>
  <c r="A56" i="18"/>
  <c r="A109" i="18"/>
  <c r="A149" i="18"/>
  <c r="A324" i="18"/>
  <c r="A409" i="18"/>
  <c r="A31" i="18"/>
  <c r="A90" i="18"/>
  <c r="A180" i="18"/>
  <c r="A79" i="18"/>
  <c r="A174" i="18"/>
  <c r="A35" i="18"/>
  <c r="A94" i="18"/>
  <c r="A321" i="18"/>
  <c r="A310" i="18"/>
  <c r="A28" i="14"/>
  <c r="A28" i="16"/>
  <c r="A28" i="20"/>
  <c r="A28" i="9"/>
  <c r="A12" i="14"/>
  <c r="A12" i="9"/>
  <c r="A12" i="16"/>
  <c r="A12" i="20"/>
  <c r="C27" i="23"/>
  <c r="B29" i="23"/>
  <c r="A9" i="23"/>
  <c r="A62" i="17"/>
  <c r="A57" i="17"/>
  <c r="A54" i="17"/>
  <c r="A60" i="17"/>
  <c r="A56" i="17"/>
  <c r="A63" i="17"/>
  <c r="A64" i="17"/>
  <c r="A59" i="17"/>
  <c r="A58" i="17"/>
  <c r="A55" i="17"/>
  <c r="A66" i="17"/>
  <c r="A61" i="17"/>
  <c r="A65" i="17"/>
  <c r="A68" i="17"/>
  <c r="A70" i="17"/>
  <c r="A67" i="17"/>
  <c r="A69" i="17"/>
  <c r="A627" i="7"/>
  <c r="A483" i="7"/>
  <c r="A693" i="7"/>
  <c r="A524" i="7"/>
  <c r="A593" i="7"/>
  <c r="A621" i="7"/>
  <c r="A741" i="7"/>
  <c r="A385" i="7"/>
  <c r="A691" i="7"/>
  <c r="A557" i="7"/>
  <c r="A712" i="7"/>
  <c r="A633" i="7"/>
  <c r="A542" i="7"/>
  <c r="A653" i="7"/>
  <c r="A608" i="7"/>
  <c r="A528" i="7"/>
  <c r="A482" i="7"/>
  <c r="A591" i="7"/>
  <c r="A696" i="7"/>
  <c r="A675" i="7"/>
  <c r="A432" i="7"/>
  <c r="A400" i="7"/>
  <c r="A674" i="7"/>
  <c r="A516" i="7"/>
  <c r="A491" i="7"/>
  <c r="A451" i="7"/>
  <c r="A687" i="7"/>
  <c r="A681" i="7"/>
  <c r="A412" i="7"/>
  <c r="A732" i="7"/>
  <c r="A701" i="7"/>
  <c r="A647" i="7"/>
  <c r="A494" i="7"/>
  <c r="A682" i="7"/>
  <c r="A707" i="7"/>
  <c r="A651" i="7"/>
  <c r="A606" i="7"/>
  <c r="A395" i="7"/>
  <c r="A631" i="7"/>
  <c r="A657" i="7"/>
  <c r="A611" i="7"/>
  <c r="A536" i="7"/>
  <c r="A541" i="7"/>
  <c r="A390" i="7"/>
  <c r="A531" i="7"/>
  <c r="A518" i="7"/>
  <c r="A574" i="7"/>
  <c r="A479" i="7"/>
  <c r="A423" i="7"/>
  <c r="A664" i="7"/>
  <c r="A567" i="7"/>
  <c r="A425" i="7"/>
  <c r="A690" i="7"/>
  <c r="A472" i="7"/>
  <c r="A485" i="7"/>
  <c r="A571" i="7"/>
  <c r="A545" i="7"/>
  <c r="A506" i="7"/>
  <c r="A415" i="7"/>
  <c r="A495" i="7"/>
  <c r="A604" i="7"/>
  <c r="A622" i="7"/>
  <c r="A520" i="7"/>
  <c r="A721" i="7"/>
  <c r="A464" i="7"/>
  <c r="A526" i="7"/>
  <c r="A603" i="7"/>
  <c r="A688" i="7"/>
  <c r="A756" i="7"/>
  <c r="A398" i="7"/>
  <c r="A505" i="7"/>
  <c r="A533" i="7"/>
  <c r="A539" i="7"/>
  <c r="A429" i="7"/>
  <c r="A692" i="7"/>
  <c r="A714" i="7"/>
  <c r="A517" i="7"/>
  <c r="A754" i="7"/>
  <c r="A598" i="7"/>
  <c r="A568" i="7"/>
  <c r="A527" i="7"/>
  <c r="A719" i="7"/>
  <c r="A665" i="7"/>
  <c r="A670" i="7"/>
  <c r="A393" i="7"/>
  <c r="A438" i="7"/>
  <c r="A742" i="7"/>
  <c r="A584" i="7"/>
  <c r="A629" i="7"/>
  <c r="A725" i="7"/>
  <c r="A619" i="7"/>
  <c r="A499" i="7"/>
  <c r="A447" i="7"/>
  <c r="A716" i="7"/>
  <c r="A565" i="7"/>
  <c r="A504" i="7"/>
  <c r="A544" i="7"/>
  <c r="A443" i="7"/>
  <c r="A446" i="7"/>
  <c r="A478" i="7"/>
  <c r="A551" i="7"/>
  <c r="A469" i="7"/>
  <c r="A503" i="7"/>
  <c r="A488" i="7"/>
  <c r="A689" i="7"/>
  <c r="A413" i="7"/>
  <c r="A493" i="7"/>
  <c r="A428" i="7"/>
  <c r="A709" i="7"/>
  <c r="A669" i="7"/>
  <c r="A618" i="7"/>
  <c r="A656" i="7"/>
  <c r="A508" i="7"/>
  <c r="A630" i="7"/>
  <c r="A614" i="7"/>
  <c r="A543" i="7"/>
  <c r="A492" i="7"/>
  <c r="A502" i="7"/>
  <c r="A577" i="7"/>
  <c r="A409" i="7"/>
  <c r="A718" i="7"/>
  <c r="A652" i="7"/>
  <c r="A582" i="7"/>
  <c r="A455" i="7"/>
  <c r="A625" i="7"/>
  <c r="A645" i="7"/>
  <c r="A635" i="7"/>
  <c r="A680" i="7"/>
  <c r="A384" i="7"/>
  <c r="A427" i="7"/>
  <c r="A456" i="7"/>
  <c r="A445" i="7"/>
  <c r="A486" i="7"/>
  <c r="A587" i="7"/>
  <c r="A515" i="7"/>
  <c r="A646" i="7"/>
  <c r="A586" i="7"/>
  <c r="A581" i="7"/>
  <c r="A434" i="7"/>
  <c r="A706" i="7"/>
  <c r="A549" i="7"/>
  <c r="A637" i="7"/>
  <c r="A555" i="7"/>
  <c r="A698" i="7"/>
  <c r="A559" i="7"/>
  <c r="A553" i="7"/>
  <c r="A538" i="7"/>
  <c r="A407" i="7"/>
  <c r="A660" i="7"/>
  <c r="A453" i="7"/>
  <c r="A498" i="7"/>
  <c r="A642" i="7"/>
  <c r="A550" i="7"/>
  <c r="A612" i="7"/>
  <c r="A430" i="7"/>
  <c r="A399" i="7"/>
  <c r="A564" i="7"/>
  <c r="A659" i="7"/>
  <c r="A467" i="7"/>
  <c r="A510" i="7"/>
  <c r="A683" i="7"/>
  <c r="A473" i="7"/>
  <c r="A616" i="7"/>
  <c r="A648" i="7"/>
  <c r="A444" i="7"/>
  <c r="A595" i="7"/>
  <c r="A426" i="7"/>
  <c r="A570" i="7"/>
  <c r="A579" i="7"/>
  <c r="A414" i="7"/>
  <c r="A746" i="7"/>
  <c r="A668" i="7"/>
  <c r="A470" i="7"/>
  <c r="A380" i="7"/>
  <c r="A717" i="7"/>
  <c r="A442" i="7"/>
  <c r="A554" i="7"/>
  <c r="A728" i="7"/>
  <c r="A731" i="7"/>
  <c r="A441" i="7"/>
  <c r="A757" i="7"/>
  <c r="A661" i="7"/>
  <c r="A397" i="7"/>
  <c r="A736" i="7"/>
  <c r="A424" i="7"/>
  <c r="A487" i="7"/>
  <c r="A421" i="7"/>
  <c r="A547" i="7"/>
  <c r="A537" i="7"/>
  <c r="A490" i="7"/>
  <c r="A724" i="7"/>
  <c r="A381" i="7"/>
  <c r="A474" i="7"/>
  <c r="A624" i="7"/>
  <c r="A465" i="7"/>
  <c r="A650" i="7"/>
  <c r="A422" i="7"/>
  <c r="A730" i="7"/>
  <c r="A523" i="7"/>
  <c r="A437" i="7"/>
  <c r="A388" i="7"/>
  <c r="A525" i="7"/>
  <c r="A521" i="7"/>
  <c r="A677" i="7"/>
  <c r="A534" i="7"/>
  <c r="A743" i="7"/>
  <c r="A626" i="7"/>
  <c r="A480" i="7"/>
  <c r="A753" i="7"/>
  <c r="A417" i="7"/>
  <c r="A575" i="7"/>
  <c r="A540" i="7"/>
  <c r="A733" i="7"/>
  <c r="A439" i="7"/>
  <c r="A671" i="7"/>
  <c r="A410" i="7"/>
  <c r="A700" i="7"/>
  <c r="A475" i="7"/>
  <c r="A548" i="7"/>
  <c r="A448" i="7"/>
  <c r="A638" i="7"/>
  <c r="A592" i="7"/>
  <c r="A710" i="7"/>
  <c r="A727" i="7"/>
  <c r="A406" i="7"/>
  <c r="A600" i="7"/>
  <c r="A684" i="7"/>
  <c r="A392" i="7"/>
  <c r="A640" i="7"/>
  <c r="A596" i="7"/>
  <c r="A628" i="7"/>
  <c r="A694" i="7"/>
  <c r="A752" i="7"/>
  <c r="A514" i="7"/>
  <c r="A546" i="7"/>
  <c r="A454" i="7"/>
  <c r="A387" i="7"/>
  <c r="A457" i="7"/>
  <c r="A615" i="7"/>
  <c r="A507" i="7"/>
  <c r="A452" i="7"/>
  <c r="A461" i="7"/>
  <c r="A739" i="7"/>
  <c r="A416" i="7"/>
  <c r="A686" i="7"/>
  <c r="A636" i="7"/>
  <c r="A383" i="7"/>
  <c r="A613" i="7"/>
  <c r="A450" i="7"/>
  <c r="A552" i="7"/>
  <c r="A404" i="7"/>
  <c r="A597" i="7"/>
  <c r="A609" i="7"/>
  <c r="A605" i="7"/>
  <c r="A720" i="7"/>
  <c r="A643" i="7"/>
  <c r="A420" i="7"/>
  <c r="A703" i="7"/>
  <c r="A632" i="7"/>
  <c r="A563" i="7"/>
  <c r="A617" i="7"/>
  <c r="A649" i="7"/>
  <c r="A697" i="7"/>
  <c r="A695" i="7"/>
  <c r="A519" i="7"/>
  <c r="A431" i="7"/>
  <c r="A436" i="7"/>
  <c r="A641" i="7"/>
  <c r="A685" i="7"/>
  <c r="A382" i="7"/>
  <c r="A449" i="7"/>
  <c r="A386" i="7"/>
  <c r="A723" i="7"/>
  <c r="A500" i="7"/>
  <c r="A484" i="7"/>
  <c r="A476" i="7"/>
  <c r="A532" i="7"/>
  <c r="A462" i="7"/>
  <c r="A588" i="7"/>
  <c r="A704" i="7"/>
  <c r="A481" i="7"/>
  <c r="A396" i="7"/>
  <c r="A511" i="7"/>
  <c r="A726" i="7"/>
  <c r="A578" i="7"/>
  <c r="A580" i="7"/>
  <c r="A585" i="7"/>
  <c r="A419" i="7"/>
  <c r="A561" i="7"/>
  <c r="A477" i="7"/>
  <c r="A394" i="7"/>
  <c r="A411" i="7"/>
  <c r="A734" i="7"/>
  <c r="A676" i="7"/>
  <c r="A722" i="7"/>
  <c r="A522" i="7"/>
  <c r="A589" i="7"/>
  <c r="A751" i="7"/>
  <c r="A572" i="7"/>
  <c r="A748" i="7"/>
  <c r="A471" i="7"/>
  <c r="A750" i="7"/>
  <c r="A620" i="7"/>
  <c r="A738" i="7"/>
  <c r="A408" i="7"/>
  <c r="A418" i="7"/>
  <c r="A583" i="7"/>
  <c r="A610" i="7"/>
  <c r="A708" i="7"/>
  <c r="A702" i="7"/>
  <c r="A529" i="7"/>
  <c r="A672" i="7"/>
  <c r="A535" i="7"/>
  <c r="A590" i="7"/>
  <c r="A576" i="7"/>
  <c r="A673" i="7"/>
  <c r="A560" i="7"/>
  <c r="A403" i="7"/>
  <c r="A663" i="7"/>
  <c r="A497" i="7"/>
  <c r="A644" i="7"/>
  <c r="A556" i="7"/>
  <c r="A602" i="7"/>
  <c r="A573" i="7"/>
  <c r="A713" i="7"/>
  <c r="A402" i="7"/>
  <c r="A634" i="7"/>
  <c r="A512" i="7"/>
  <c r="A679" i="7"/>
  <c r="A401" i="7"/>
  <c r="A594" i="7"/>
  <c r="A530" i="7"/>
  <c r="A729" i="7"/>
  <c r="A666" i="7"/>
  <c r="A562" i="7"/>
  <c r="A599" i="7"/>
  <c r="A509" i="7"/>
  <c r="A433" i="7"/>
  <c r="A655" i="7"/>
  <c r="A699" i="7"/>
  <c r="A711" i="7"/>
  <c r="A749" i="7"/>
  <c r="A705" i="7"/>
  <c r="A501" i="7"/>
  <c r="A601" i="7"/>
  <c r="A513" i="7"/>
  <c r="A623" i="7"/>
  <c r="A745" i="7"/>
  <c r="A569" i="7"/>
  <c r="A558" i="7"/>
  <c r="A389" i="7"/>
  <c r="A607" i="7"/>
  <c r="A715" i="7"/>
  <c r="A737" i="7"/>
  <c r="A435" i="7"/>
  <c r="A468" i="7"/>
  <c r="A735" i="7"/>
  <c r="A463" i="7"/>
  <c r="A744" i="7"/>
  <c r="A460" i="7"/>
  <c r="A678" i="7"/>
  <c r="A458" i="7"/>
  <c r="A654" i="7"/>
  <c r="A496" i="7"/>
  <c r="A639" i="7"/>
  <c r="A740" i="7"/>
  <c r="A755" i="7"/>
  <c r="A391" i="7"/>
  <c r="A658" i="7"/>
  <c r="A667" i="7"/>
  <c r="A747" i="7"/>
  <c r="A459" i="7"/>
  <c r="A405" i="7"/>
  <c r="A566" i="7"/>
  <c r="A662" i="7"/>
  <c r="A466" i="7"/>
  <c r="A440" i="7"/>
  <c r="A489" i="7"/>
  <c r="A14" i="6"/>
  <c r="A9" i="6"/>
  <c r="A8" i="6"/>
  <c r="A15" i="6"/>
  <c r="A7" i="6"/>
  <c r="A4" i="6"/>
  <c r="A13" i="6"/>
  <c r="A16" i="6"/>
  <c r="A12" i="6"/>
  <c r="A5" i="6"/>
  <c r="A11" i="6"/>
  <c r="A6" i="6"/>
  <c r="A3" i="6"/>
  <c r="A10" i="6"/>
  <c r="A329" i="5"/>
  <c r="A239" i="5"/>
  <c r="A373" i="5"/>
  <c r="A257" i="5"/>
  <c r="A377" i="5"/>
  <c r="A338" i="5"/>
  <c r="A229" i="5"/>
  <c r="A243" i="5"/>
  <c r="A356" i="5"/>
  <c r="A194" i="5"/>
  <c r="A248" i="5"/>
  <c r="A233" i="5"/>
  <c r="A312" i="5"/>
  <c r="A282" i="5"/>
  <c r="A336" i="5"/>
  <c r="A276" i="5"/>
  <c r="A355" i="5"/>
  <c r="A351" i="5"/>
  <c r="A339" i="5"/>
  <c r="A210" i="5"/>
  <c r="A284" i="5"/>
  <c r="A280" i="5"/>
  <c r="A247" i="5"/>
  <c r="A348" i="5"/>
  <c r="A363" i="5"/>
  <c r="A281" i="5"/>
  <c r="A327" i="5"/>
  <c r="A231" i="5"/>
  <c r="A354" i="5"/>
  <c r="A274" i="5"/>
  <c r="A267" i="5"/>
  <c r="A219" i="5"/>
  <c r="A350" i="5"/>
  <c r="A345" i="5"/>
  <c r="A206" i="5"/>
  <c r="A235" i="5"/>
  <c r="A369" i="5"/>
  <c r="A316" i="5"/>
  <c r="A346" i="5"/>
  <c r="A296" i="5"/>
  <c r="A334" i="5"/>
  <c r="A241" i="5"/>
  <c r="A347" i="5"/>
  <c r="A197" i="5"/>
  <c r="A344" i="5"/>
  <c r="A376" i="5"/>
  <c r="A191" i="5"/>
  <c r="A263" i="5"/>
  <c r="A340" i="5"/>
  <c r="A213" i="5"/>
  <c r="A268" i="5"/>
  <c r="A200" i="5"/>
  <c r="A249" i="5"/>
  <c r="A292" i="5"/>
  <c r="A320" i="5"/>
  <c r="A371" i="5"/>
  <c r="A310" i="5"/>
  <c r="A341" i="5"/>
  <c r="A196" i="5"/>
  <c r="A252" i="5"/>
  <c r="A361" i="5"/>
  <c r="A295" i="5"/>
  <c r="A374" i="5"/>
  <c r="A192" i="5"/>
  <c r="A240" i="5"/>
  <c r="A314" i="5"/>
  <c r="A311" i="5"/>
  <c r="A193" i="5"/>
  <c r="A379" i="5"/>
  <c r="A368" i="5"/>
  <c r="A228" i="5"/>
  <c r="A290" i="5"/>
  <c r="A269" i="5"/>
  <c r="A238" i="5"/>
  <c r="A278" i="5"/>
  <c r="A328" i="5"/>
  <c r="A365" i="5"/>
  <c r="A234" i="5"/>
  <c r="A302" i="5"/>
  <c r="A203" i="5"/>
  <c r="A303" i="5"/>
  <c r="A325" i="5"/>
  <c r="A270" i="5"/>
  <c r="A300" i="5"/>
  <c r="A221" i="5"/>
  <c r="A244" i="5"/>
  <c r="A204" i="5"/>
  <c r="A349" i="5"/>
  <c r="A209" i="5"/>
  <c r="A321" i="5"/>
  <c r="A342" i="5"/>
  <c r="A343" i="5"/>
  <c r="A352" i="5"/>
  <c r="A224" i="5"/>
  <c r="A326" i="5"/>
  <c r="A215" i="5"/>
  <c r="A227" i="5"/>
  <c r="A205" i="5"/>
  <c r="A201" i="5"/>
  <c r="A236" i="5"/>
  <c r="A366" i="5"/>
  <c r="A367" i="5"/>
  <c r="A291" i="5"/>
  <c r="A218" i="5"/>
  <c r="A323" i="5"/>
  <c r="A285" i="5"/>
  <c r="A261" i="5"/>
  <c r="A272" i="5"/>
  <c r="A309" i="5"/>
  <c r="A250" i="5"/>
  <c r="A277" i="5"/>
  <c r="A301" i="5"/>
  <c r="A378" i="5"/>
  <c r="A305" i="5"/>
  <c r="A226" i="5"/>
  <c r="A299" i="5"/>
  <c r="A308" i="5"/>
  <c r="A265" i="5"/>
  <c r="A255" i="5"/>
  <c r="A260" i="5"/>
  <c r="A357" i="5"/>
  <c r="A375" i="5"/>
  <c r="A232" i="5"/>
  <c r="A266" i="5"/>
  <c r="A253" i="5"/>
  <c r="A304" i="5"/>
  <c r="A294" i="5"/>
  <c r="A286" i="5"/>
  <c r="A370" i="5"/>
  <c r="A225" i="5"/>
  <c r="A283" i="5"/>
  <c r="A289" i="5"/>
  <c r="A322" i="5"/>
  <c r="A207" i="5"/>
  <c r="A337" i="5"/>
  <c r="A306" i="5"/>
  <c r="A333" i="5"/>
  <c r="A335" i="5"/>
  <c r="A288" i="5"/>
  <c r="A256" i="5"/>
  <c r="A198" i="5"/>
  <c r="A358" i="5"/>
  <c r="A279" i="5"/>
  <c r="A359" i="5"/>
  <c r="A271" i="5"/>
  <c r="A211" i="5"/>
  <c r="A245" i="5"/>
  <c r="A324" i="5"/>
  <c r="A195" i="5"/>
  <c r="A362" i="5"/>
  <c r="A293" i="5"/>
  <c r="A222" i="5"/>
  <c r="A217" i="5"/>
  <c r="A258" i="5"/>
  <c r="A287" i="5"/>
  <c r="A254" i="5"/>
  <c r="A259" i="5"/>
  <c r="A372" i="5"/>
  <c r="A237" i="5"/>
  <c r="A242" i="5"/>
  <c r="A353" i="5"/>
  <c r="A313" i="5"/>
  <c r="A297" i="5"/>
  <c r="A214" i="5"/>
  <c r="A264" i="5"/>
  <c r="A364" i="5"/>
  <c r="A317" i="5"/>
  <c r="A212" i="5"/>
  <c r="A262" i="5"/>
  <c r="A202" i="5"/>
  <c r="A298" i="5"/>
  <c r="A330" i="5"/>
  <c r="A208" i="5"/>
  <c r="A332" i="5"/>
  <c r="A230" i="5"/>
  <c r="A246" i="5"/>
  <c r="A216" i="5"/>
  <c r="A275" i="5"/>
  <c r="A223" i="5"/>
  <c r="A319" i="5"/>
  <c r="A315" i="5"/>
  <c r="A307" i="5"/>
  <c r="A318" i="5"/>
  <c r="A360" i="5"/>
  <c r="A199" i="5"/>
  <c r="A220" i="5"/>
  <c r="A273" i="5"/>
  <c r="A331" i="5"/>
  <c r="A251" i="5"/>
  <c r="A35" i="16"/>
  <c r="A35" i="14"/>
  <c r="A35" i="20"/>
  <c r="A35" i="9"/>
  <c r="A27" i="20"/>
  <c r="A27" i="14"/>
  <c r="A27" i="9"/>
  <c r="A27" i="16"/>
  <c r="A11" i="9"/>
  <c r="A11" i="16"/>
  <c r="A11" i="14"/>
  <c r="A11" i="20"/>
  <c r="D29" i="23"/>
  <c r="B28" i="23"/>
  <c r="A8" i="23"/>
  <c r="A133" i="7"/>
  <c r="A301" i="7"/>
  <c r="A179" i="7"/>
  <c r="A311" i="7"/>
  <c r="A149" i="7"/>
  <c r="A136" i="7"/>
  <c r="A102" i="7"/>
  <c r="A231" i="7"/>
  <c r="A379" i="7"/>
  <c r="A366" i="7"/>
  <c r="A50" i="7"/>
  <c r="A309" i="7"/>
  <c r="A215" i="7"/>
  <c r="A74" i="7"/>
  <c r="A225" i="7"/>
  <c r="A177" i="7"/>
  <c r="A188" i="7"/>
  <c r="A242" i="7"/>
  <c r="A275" i="7"/>
  <c r="A351" i="7"/>
  <c r="A333" i="7"/>
  <c r="A223" i="7"/>
  <c r="A79" i="7"/>
  <c r="A226" i="7"/>
  <c r="A212" i="7"/>
  <c r="A206" i="7"/>
  <c r="A72" i="7"/>
  <c r="A264" i="7"/>
  <c r="A370" i="7"/>
  <c r="A40" i="7"/>
  <c r="A324" i="7"/>
  <c r="A112" i="7"/>
  <c r="A269" i="7"/>
  <c r="A155" i="7"/>
  <c r="A71" i="7"/>
  <c r="A156" i="7"/>
  <c r="A200" i="7"/>
  <c r="A268" i="7"/>
  <c r="A230" i="7"/>
  <c r="A347" i="7"/>
  <c r="A295" i="7"/>
  <c r="A298" i="7"/>
  <c r="A278" i="7"/>
  <c r="A208" i="7"/>
  <c r="A283" i="7"/>
  <c r="A36" i="7"/>
  <c r="A138" i="7"/>
  <c r="A306" i="7"/>
  <c r="A19" i="7"/>
  <c r="A3" i="7"/>
  <c r="A293" i="7"/>
  <c r="A362" i="7"/>
  <c r="A9" i="7"/>
  <c r="A137" i="7"/>
  <c r="A94" i="7"/>
  <c r="A17" i="7"/>
  <c r="A78" i="7"/>
  <c r="A261" i="7"/>
  <c r="A69" i="7"/>
  <c r="A257" i="7"/>
  <c r="A349" i="7"/>
  <c r="A151" i="7"/>
  <c r="A22" i="7"/>
  <c r="A236" i="7"/>
  <c r="A253" i="7"/>
  <c r="A227" i="7"/>
  <c r="A86" i="7"/>
  <c r="A159" i="7"/>
  <c r="A279" i="7"/>
  <c r="A175" i="7"/>
  <c r="A287" i="7"/>
  <c r="A107" i="7"/>
  <c r="A162" i="7"/>
  <c r="A374" i="7"/>
  <c r="A193" i="7"/>
  <c r="A367" i="7"/>
  <c r="A305" i="7"/>
  <c r="A254" i="7"/>
  <c r="A13" i="7"/>
  <c r="A307" i="7"/>
  <c r="A184" i="7"/>
  <c r="A281" i="7"/>
  <c r="A91" i="7"/>
  <c r="A34" i="7"/>
  <c r="A11" i="7"/>
  <c r="A169" i="7"/>
  <c r="A44" i="7"/>
  <c r="A315" i="7"/>
  <c r="A322" i="7"/>
  <c r="A270" i="7"/>
  <c r="A21" i="7"/>
  <c r="A239" i="7"/>
  <c r="A340" i="7"/>
  <c r="A125" i="7"/>
  <c r="A128" i="7"/>
  <c r="A25" i="7"/>
  <c r="A95" i="7"/>
  <c r="A67" i="7"/>
  <c r="A332" i="7"/>
  <c r="A210" i="7"/>
  <c r="A28" i="7"/>
  <c r="A356" i="7"/>
  <c r="A108" i="7"/>
  <c r="A371" i="7"/>
  <c r="A202" i="7"/>
  <c r="A259" i="7"/>
  <c r="A170" i="7"/>
  <c r="A147" i="7"/>
  <c r="A255" i="7"/>
  <c r="A101" i="7"/>
  <c r="A85" i="7"/>
  <c r="A51" i="7"/>
  <c r="A318" i="7"/>
  <c r="A336" i="7"/>
  <c r="A70" i="7"/>
  <c r="A348" i="7"/>
  <c r="A325" i="7"/>
  <c r="A321" i="7"/>
  <c r="A229" i="7"/>
  <c r="A316" i="7"/>
  <c r="A361" i="7"/>
  <c r="A98" i="7"/>
  <c r="A63" i="7"/>
  <c r="A195" i="7"/>
  <c r="A330" i="7"/>
  <c r="A172" i="7"/>
  <c r="A355" i="7"/>
  <c r="A199" i="7"/>
  <c r="A30" i="7"/>
  <c r="A204" i="7"/>
  <c r="A58" i="7"/>
  <c r="A45" i="7"/>
  <c r="A284" i="7"/>
  <c r="A81" i="7"/>
  <c r="A165" i="7"/>
  <c r="A64" i="7"/>
  <c r="A256" i="7"/>
  <c r="A328" i="7"/>
  <c r="A43" i="7"/>
  <c r="A126" i="7"/>
  <c r="A189" i="7"/>
  <c r="A216" i="7"/>
  <c r="A150" i="7"/>
  <c r="A251" i="7"/>
  <c r="A31" i="7"/>
  <c r="A196" i="7"/>
  <c r="A331" i="7"/>
  <c r="A127" i="7"/>
  <c r="A247" i="7"/>
  <c r="A89" i="7"/>
  <c r="A263" i="7"/>
  <c r="A352" i="7"/>
  <c r="A191" i="7"/>
  <c r="A312" i="7"/>
  <c r="A365" i="7"/>
  <c r="A220" i="7"/>
  <c r="A123" i="7"/>
  <c r="A92" i="7"/>
  <c r="A292" i="7"/>
  <c r="A286" i="7"/>
  <c r="A87" i="7"/>
  <c r="A120" i="7"/>
  <c r="A122" i="7"/>
  <c r="A18" i="7"/>
  <c r="A16" i="7"/>
  <c r="A118" i="7"/>
  <c r="A57" i="7"/>
  <c r="A342" i="7"/>
  <c r="A343" i="7"/>
  <c r="A282" i="7"/>
  <c r="A178" i="7"/>
  <c r="A103" i="7"/>
  <c r="A161" i="7"/>
  <c r="A59" i="7"/>
  <c r="A117" i="7"/>
  <c r="A52" i="7"/>
  <c r="A326" i="7"/>
  <c r="A217" i="7"/>
  <c r="A194" i="7"/>
  <c r="A271" i="7"/>
  <c r="A314" i="7"/>
  <c r="A245" i="7"/>
  <c r="A228" i="7"/>
  <c r="A39" i="7"/>
  <c r="A166" i="7"/>
  <c r="A368" i="7"/>
  <c r="A221" i="7"/>
  <c r="A15" i="7"/>
  <c r="A192" i="7"/>
  <c r="A37" i="7"/>
  <c r="A173" i="7"/>
  <c r="A277" i="7"/>
  <c r="A10" i="7"/>
  <c r="A53" i="7"/>
  <c r="A164" i="7"/>
  <c r="A100" i="7"/>
  <c r="A218" i="7"/>
  <c r="A203" i="7"/>
  <c r="A38" i="7"/>
  <c r="A341" i="7"/>
  <c r="A372" i="7"/>
  <c r="A302" i="7"/>
  <c r="A299" i="7"/>
  <c r="A47" i="7"/>
  <c r="A222" i="7"/>
  <c r="A354" i="7"/>
  <c r="A360" i="7"/>
  <c r="A296" i="7"/>
  <c r="A26" i="7"/>
  <c r="A134" i="7"/>
  <c r="A66" i="7"/>
  <c r="A237" i="7"/>
  <c r="A258" i="7"/>
  <c r="A207" i="7"/>
  <c r="A77" i="7"/>
  <c r="A99" i="7"/>
  <c r="A232" i="7"/>
  <c r="A234" i="7"/>
  <c r="A29" i="7"/>
  <c r="A337" i="7"/>
  <c r="A65" i="7"/>
  <c r="A201" i="7"/>
  <c r="A20" i="7"/>
  <c r="A238" i="7"/>
  <c r="A350" i="7"/>
  <c r="A181" i="7"/>
  <c r="A304" i="7"/>
  <c r="A187" i="7"/>
  <c r="A338" i="7"/>
  <c r="A62" i="7"/>
  <c r="A49" i="7"/>
  <c r="A55" i="7"/>
  <c r="A158" i="7"/>
  <c r="A276" i="7"/>
  <c r="A346" i="7"/>
  <c r="A190" i="7"/>
  <c r="A109" i="7"/>
  <c r="A246" i="7"/>
  <c r="A68" i="7"/>
  <c r="A141" i="7"/>
  <c r="A157" i="7"/>
  <c r="A32" i="7"/>
  <c r="A97" i="7"/>
  <c r="A214" i="7"/>
  <c r="A110" i="7"/>
  <c r="A327" i="7"/>
  <c r="A364" i="7"/>
  <c r="A244" i="7"/>
  <c r="A373" i="7"/>
  <c r="A8" i="7"/>
  <c r="A272" i="7"/>
  <c r="A176" i="7"/>
  <c r="A121" i="7"/>
  <c r="A359" i="7"/>
  <c r="A84" i="7"/>
  <c r="A339" i="7"/>
  <c r="A235" i="7"/>
  <c r="A313" i="7"/>
  <c r="A262" i="7"/>
  <c r="A335" i="7"/>
  <c r="A160" i="7"/>
  <c r="A250" i="7"/>
  <c r="A248" i="7"/>
  <c r="A267" i="7"/>
  <c r="A323" i="7"/>
  <c r="A186" i="7"/>
  <c r="A35" i="7"/>
  <c r="A5" i="7"/>
  <c r="A308" i="7"/>
  <c r="A329" i="7"/>
  <c r="A273" i="7"/>
  <c r="A105" i="7"/>
  <c r="A358" i="7"/>
  <c r="A289" i="7"/>
  <c r="A174" i="7"/>
  <c r="A266" i="7"/>
  <c r="A144" i="7"/>
  <c r="A135" i="7"/>
  <c r="A241" i="7"/>
  <c r="A320" i="7"/>
  <c r="A129" i="7"/>
  <c r="A357" i="7"/>
  <c r="A14" i="7"/>
  <c r="A182" i="7"/>
  <c r="A93" i="7"/>
  <c r="A46" i="7"/>
  <c r="A213" i="7"/>
  <c r="A317" i="7"/>
  <c r="A54" i="7"/>
  <c r="A288" i="7"/>
  <c r="A290" i="7"/>
  <c r="A310" i="7"/>
  <c r="A249" i="7"/>
  <c r="A291" i="7"/>
  <c r="A274" i="7"/>
  <c r="A142" i="7"/>
  <c r="A130" i="7"/>
  <c r="A114" i="7"/>
  <c r="A104" i="7"/>
  <c r="A219" i="7"/>
  <c r="A233" i="7"/>
  <c r="A260" i="7"/>
  <c r="A183" i="7"/>
  <c r="A375" i="7"/>
  <c r="A353" i="7"/>
  <c r="A143" i="7"/>
  <c r="A280" i="7"/>
  <c r="A90" i="7"/>
  <c r="A240" i="7"/>
  <c r="A139" i="7"/>
  <c r="A197" i="7"/>
  <c r="A42" i="7"/>
  <c r="A48" i="7"/>
  <c r="A211" i="7"/>
  <c r="A153" i="7"/>
  <c r="A6" i="7"/>
  <c r="A80" i="7"/>
  <c r="A345" i="7"/>
  <c r="A163" i="7"/>
  <c r="A185" i="7"/>
  <c r="A124" i="7"/>
  <c r="A198" i="7"/>
  <c r="A243" i="7"/>
  <c r="A111" i="7"/>
  <c r="A265" i="7"/>
  <c r="A180" i="7"/>
  <c r="A56" i="7"/>
  <c r="A148" i="7"/>
  <c r="A303" i="7"/>
  <c r="A115" i="7"/>
  <c r="A83" i="7"/>
  <c r="A376" i="7"/>
  <c r="A294" i="7"/>
  <c r="A2" i="7"/>
  <c r="A27" i="7"/>
  <c r="A140" i="7"/>
  <c r="A41" i="7"/>
  <c r="A33" i="7"/>
  <c r="A96" i="7"/>
  <c r="A7" i="7"/>
  <c r="A363" i="7"/>
  <c r="A61" i="7"/>
  <c r="A73" i="7"/>
  <c r="A113" i="7"/>
  <c r="A252" i="7"/>
  <c r="A344" i="7"/>
  <c r="A146" i="7"/>
  <c r="A369" i="7"/>
  <c r="A24" i="7"/>
  <c r="A12" i="7"/>
  <c r="A132" i="7"/>
  <c r="A4" i="7"/>
  <c r="A116" i="7"/>
  <c r="A300" i="7"/>
  <c r="A209" i="7"/>
  <c r="A152" i="7"/>
  <c r="A168" i="7"/>
  <c r="A319" i="7"/>
  <c r="A171" i="7"/>
  <c r="A334" i="7"/>
  <c r="A285" i="7"/>
  <c r="A145" i="7"/>
  <c r="A106" i="7"/>
  <c r="A75" i="7"/>
  <c r="A205" i="7"/>
  <c r="A23" i="7"/>
  <c r="A377" i="7"/>
  <c r="A297" i="7"/>
  <c r="A76" i="7"/>
  <c r="A119" i="7"/>
  <c r="A167" i="7"/>
  <c r="A60" i="7"/>
  <c r="A82" i="7"/>
  <c r="A224" i="7"/>
  <c r="A88" i="7"/>
  <c r="A154" i="7"/>
  <c r="A131" i="7"/>
  <c r="A378" i="7"/>
  <c r="A21" i="6"/>
  <c r="A27" i="6"/>
  <c r="A23" i="6"/>
  <c r="A24" i="6"/>
  <c r="A30" i="6"/>
  <c r="A18" i="6"/>
  <c r="A22" i="6"/>
  <c r="A19" i="6"/>
  <c r="A29" i="6"/>
  <c r="A28" i="6"/>
  <c r="A26" i="6"/>
  <c r="A17" i="6"/>
  <c r="A25" i="6"/>
  <c r="A20" i="6"/>
  <c r="A34" i="9"/>
  <c r="A34" i="20"/>
  <c r="A34" i="16"/>
  <c r="A34" i="14"/>
  <c r="A26" i="9"/>
  <c r="A26" i="16"/>
  <c r="A26" i="20"/>
  <c r="A26" i="14"/>
  <c r="A10" i="9"/>
  <c r="A10" i="20"/>
  <c r="A10" i="16"/>
  <c r="A10" i="14"/>
  <c r="A5" i="1"/>
  <c r="A3" i="1"/>
  <c r="A7" i="1"/>
  <c r="A8" i="1"/>
  <c r="A4" i="1"/>
  <c r="A6" i="1"/>
  <c r="A555" i="18"/>
  <c r="A828" i="18"/>
  <c r="A575" i="18"/>
  <c r="A909" i="18"/>
  <c r="A794" i="18"/>
  <c r="A785" i="18"/>
  <c r="A880" i="18"/>
  <c r="A867" i="18"/>
  <c r="A508" i="18"/>
  <c r="A601" i="18"/>
  <c r="A817" i="18"/>
  <c r="A816" i="18"/>
  <c r="A563" i="18"/>
  <c r="A824" i="18"/>
  <c r="A738" i="18"/>
  <c r="A541" i="18"/>
  <c r="A657" i="18"/>
  <c r="A857" i="18"/>
  <c r="A654" i="18"/>
  <c r="A740" i="18"/>
  <c r="A699" i="18"/>
  <c r="A723" i="18"/>
  <c r="A631" i="18"/>
  <c r="A766" i="18"/>
  <c r="A595" i="18"/>
  <c r="A739" i="18"/>
  <c r="A540" i="18"/>
  <c r="A546" i="18"/>
  <c r="A881" i="18"/>
  <c r="A793" i="18"/>
  <c r="A637" i="18"/>
  <c r="A688" i="18"/>
  <c r="A888" i="18"/>
  <c r="A651" i="18"/>
  <c r="A573" i="18"/>
  <c r="A530" i="18"/>
  <c r="A490" i="18"/>
  <c r="A752" i="18"/>
  <c r="A696" i="18"/>
  <c r="A467" i="18"/>
  <c r="A821" i="18"/>
  <c r="A547" i="18"/>
  <c r="A885" i="18"/>
  <c r="A790" i="18"/>
  <c r="A786" i="18"/>
  <c r="A465" i="18"/>
  <c r="A700" i="18"/>
  <c r="A564" i="18"/>
  <c r="A574" i="18"/>
  <c r="A479" i="18"/>
  <c r="A566" i="18"/>
  <c r="A685" i="18"/>
  <c r="A599" i="18"/>
  <c r="A597" i="18"/>
  <c r="A915" i="18"/>
  <c r="A859" i="18"/>
  <c r="A784" i="18"/>
  <c r="A533" i="18"/>
  <c r="A877" i="18"/>
  <c r="A725" i="18"/>
  <c r="A461" i="18"/>
  <c r="A844" i="18"/>
  <c r="A901" i="18"/>
  <c r="A814" i="18"/>
  <c r="A849" i="18"/>
  <c r="A777" i="18"/>
  <c r="A720" i="18"/>
  <c r="A652" i="18"/>
  <c r="A854" i="18"/>
  <c r="A507" i="18"/>
  <c r="A689" i="18"/>
  <c r="A554" i="18"/>
  <c r="A590" i="18"/>
  <c r="A623" i="18"/>
  <c r="A666" i="18"/>
  <c r="A703" i="18"/>
  <c r="A522" i="18"/>
  <c r="A665" i="18"/>
  <c r="A705" i="18"/>
  <c r="A914" i="18"/>
  <c r="A795" i="18"/>
  <c r="A577" i="18"/>
  <c r="A910" i="18"/>
  <c r="A576" i="18"/>
  <c r="A733" i="18"/>
  <c r="A626" i="18"/>
  <c r="A782" i="18"/>
  <c r="A861" i="18"/>
  <c r="A675" i="18"/>
  <c r="A889" i="18"/>
  <c r="A552" i="18"/>
  <c r="A769" i="18"/>
  <c r="A822" i="18"/>
  <c r="A632" i="18"/>
  <c r="A731" i="18"/>
  <c r="A742" i="18"/>
  <c r="A801" i="18"/>
  <c r="A643" i="18"/>
  <c r="A669" i="18"/>
  <c r="A650" i="18"/>
  <c r="A781" i="18"/>
  <c r="A776" i="18"/>
  <c r="A803" i="18"/>
  <c r="A515" i="18"/>
  <c r="A697" i="18"/>
  <c r="A913" i="18"/>
  <c r="A724" i="18"/>
  <c r="A503" i="18"/>
  <c r="A819" i="18"/>
  <c r="A464" i="18"/>
  <c r="A635" i="18"/>
  <c r="A534" i="18"/>
  <c r="A767" i="18"/>
  <c r="A612" i="18"/>
  <c r="A660" i="18"/>
  <c r="A779" i="18"/>
  <c r="A774" i="18"/>
  <c r="A818" i="18"/>
  <c r="A893" i="18"/>
  <c r="A518" i="18"/>
  <c r="A504" i="18"/>
  <c r="A850" i="18"/>
  <c r="A496" i="18"/>
  <c r="A761" i="18"/>
  <c r="A701" i="18"/>
  <c r="A903" i="18"/>
  <c r="A845" i="18"/>
  <c r="A716" i="18"/>
  <c r="A754" i="18"/>
  <c r="A639" i="18"/>
  <c r="A709" i="18"/>
  <c r="A908" i="18"/>
  <c r="A500" i="18"/>
  <c r="A755" i="18"/>
  <c r="A509" i="18"/>
  <c r="A708" i="18"/>
  <c r="A858" i="18"/>
  <c r="A489" i="18"/>
  <c r="A559" i="18"/>
  <c r="A681" i="18"/>
  <c r="A691" i="18"/>
  <c r="A571" i="18"/>
  <c r="A570" i="18"/>
  <c r="A840" i="18"/>
  <c r="A778" i="18"/>
  <c r="A634" i="18"/>
  <c r="A911" i="18"/>
  <c r="A593" i="18"/>
  <c r="A715" i="18"/>
  <c r="A770" i="18"/>
  <c r="A871" i="18"/>
  <c r="A608" i="18"/>
  <c r="A621" i="18"/>
  <c r="A625" i="18"/>
  <c r="A917" i="18"/>
  <c r="A511" i="18"/>
  <c r="A695" i="18"/>
  <c r="A772" i="18"/>
  <c r="A852" i="18"/>
  <c r="A568" i="18"/>
  <c r="A916" i="18"/>
  <c r="A894" i="18"/>
  <c r="A765" i="18"/>
  <c r="A890" i="18"/>
  <c r="A898" i="18"/>
  <c r="A847" i="18"/>
  <c r="A800" i="18"/>
  <c r="A791" i="18"/>
  <c r="A671" i="18"/>
  <c r="A764" i="18"/>
  <c r="A839" i="18"/>
  <c r="A732" i="18"/>
  <c r="A823" i="18"/>
  <c r="A830" i="18"/>
  <c r="A644" i="18"/>
  <c r="A642" i="18"/>
  <c r="A633" i="18"/>
  <c r="A523" i="18"/>
  <c r="A892" i="18"/>
  <c r="A617" i="18"/>
  <c r="A750" i="18"/>
  <c r="A882" i="18"/>
  <c r="A659" i="18"/>
  <c r="A825" i="18"/>
  <c r="A698" i="18"/>
  <c r="A789" i="18"/>
  <c r="A532" i="18"/>
  <c r="A494" i="18"/>
  <c r="A549" i="18"/>
  <c r="A498" i="18"/>
  <c r="A558" i="18"/>
  <c r="A721" i="18"/>
  <c r="A748" i="18"/>
  <c r="A520" i="18"/>
  <c r="A565" i="18"/>
  <c r="A619" i="18"/>
  <c r="A706" i="18"/>
  <c r="A544" i="18"/>
  <c r="A493" i="18"/>
  <c r="A753" i="18"/>
  <c r="A762" i="18"/>
  <c r="A736" i="18"/>
  <c r="A836" i="18"/>
  <c r="A487" i="18"/>
  <c r="A587" i="18"/>
  <c r="A813" i="18"/>
  <c r="A483" i="18"/>
  <c r="A895" i="18"/>
  <c r="A491" i="18"/>
  <c r="A865" i="18"/>
  <c r="A609" i="18"/>
  <c r="A798" i="18"/>
  <c r="A707" i="18"/>
  <c r="A853" i="18"/>
  <c r="A583" i="18"/>
  <c r="A628" i="18"/>
  <c r="A584" i="18"/>
  <c r="A876" i="18"/>
  <c r="A759" i="18"/>
  <c r="A808" i="18"/>
  <c r="A886" i="18"/>
  <c r="A672" i="18"/>
  <c r="A567" i="18"/>
  <c r="A829" i="18"/>
  <c r="A805" i="18"/>
  <c r="A899" i="18"/>
  <c r="A485" i="18"/>
  <c r="A773" i="18"/>
  <c r="A668" i="18"/>
  <c r="A702" i="18"/>
  <c r="A693" i="18"/>
  <c r="A678" i="18"/>
  <c r="A616" i="18"/>
  <c r="A664" i="18"/>
  <c r="A866" i="18"/>
  <c r="A600" i="18"/>
  <c r="A501" i="18"/>
  <c r="A826" i="18"/>
  <c r="A513" i="18"/>
  <c r="A717" i="18"/>
  <c r="A670" i="18"/>
  <c r="A838" i="18"/>
  <c r="A729" i="18"/>
  <c r="A543" i="18"/>
  <c r="A598" i="18"/>
  <c r="A629" i="18"/>
  <c r="A478" i="18"/>
  <c r="A636" i="18"/>
  <c r="A897" i="18"/>
  <c r="A480" i="18"/>
  <c r="A614" i="18"/>
  <c r="A820" i="18"/>
  <c r="A862" i="18"/>
  <c r="A656" i="18"/>
  <c r="A542" i="18"/>
  <c r="A556" i="18"/>
  <c r="A879" i="18"/>
  <c r="A870" i="18"/>
  <c r="A905" i="18"/>
  <c r="A883" i="18"/>
  <c r="A771" i="18"/>
  <c r="A875" i="18"/>
  <c r="A655" i="18"/>
  <c r="A906" i="18"/>
  <c r="A842" i="18"/>
  <c r="A596" i="18"/>
  <c r="A848" i="18"/>
  <c r="A606" i="18"/>
  <c r="A604" i="18"/>
  <c r="A588" i="18"/>
  <c r="A611" i="18"/>
  <c r="A529" i="18"/>
  <c r="A488" i="18"/>
  <c r="A607" i="18"/>
  <c r="A684" i="18"/>
  <c r="A560" i="18"/>
  <c r="A741" i="18"/>
  <c r="A904" i="18"/>
  <c r="A581" i="18"/>
  <c r="A476" i="18"/>
  <c r="A687" i="18"/>
  <c r="A528" i="18"/>
  <c r="A734" i="18"/>
  <c r="A506" i="18"/>
  <c r="A751" i="18"/>
  <c r="A902" i="18"/>
  <c r="A679" i="18"/>
  <c r="A603" i="18"/>
  <c r="A815" i="18"/>
  <c r="A900" i="18"/>
  <c r="A477" i="18"/>
  <c r="A843" i="18"/>
  <c r="A481" i="18"/>
  <c r="A640" i="18"/>
  <c r="A615" i="18"/>
  <c r="A851" i="18"/>
  <c r="A469" i="18"/>
  <c r="A674" i="18"/>
  <c r="A806" i="18"/>
  <c r="A797" i="18"/>
  <c r="A827" i="18"/>
  <c r="A569" i="18"/>
  <c r="A527" i="18"/>
  <c r="A887" i="18"/>
  <c r="A878" i="18"/>
  <c r="A835" i="18"/>
  <c r="A918" i="18"/>
  <c r="A531" i="18"/>
  <c r="A745" i="18"/>
  <c r="A470" i="18"/>
  <c r="A746" i="18"/>
  <c r="A788" i="18"/>
  <c r="A722" i="18"/>
  <c r="A662" i="18"/>
  <c r="A860" i="18"/>
  <c r="A726" i="18"/>
  <c r="A737" i="18"/>
  <c r="A466" i="18"/>
  <c r="A620" i="18"/>
  <c r="A602" i="18"/>
  <c r="A710" i="18"/>
  <c r="A495" i="18"/>
  <c r="A594" i="18"/>
  <c r="A749" i="18"/>
  <c r="A589" i="18"/>
  <c r="A730" i="18"/>
  <c r="A692" i="18"/>
  <c r="A646" i="18"/>
  <c r="A548" i="18"/>
  <c r="A796" i="18"/>
  <c r="A561" i="18"/>
  <c r="A545" i="18"/>
  <c r="A627" i="18"/>
  <c r="A641" i="18"/>
  <c r="A792" i="18"/>
  <c r="A537" i="18"/>
  <c r="A872" i="18"/>
  <c r="A536" i="18"/>
  <c r="A463" i="18"/>
  <c r="A572" i="18"/>
  <c r="A832" i="18"/>
  <c r="A763" i="18"/>
  <c r="A524" i="18"/>
  <c r="A868" i="18"/>
  <c r="A682" i="18"/>
  <c r="A676" i="18"/>
  <c r="A510" i="18"/>
  <c r="A863" i="18"/>
  <c r="A663" i="18"/>
  <c r="A884" i="18"/>
  <c r="A613" i="18"/>
  <c r="A680" i="18"/>
  <c r="A519" i="18"/>
  <c r="A744" i="18"/>
  <c r="A475" i="18"/>
  <c r="A472" i="18"/>
  <c r="A756" i="18"/>
  <c r="A694" i="18"/>
  <c r="A648" i="18"/>
  <c r="A630" i="18"/>
  <c r="A919" i="18"/>
  <c r="A645" i="18"/>
  <c r="A526" i="18"/>
  <c r="A585" i="18"/>
  <c r="A718" i="18"/>
  <c r="A856" i="18"/>
  <c r="A743" i="18"/>
  <c r="A833" i="18"/>
  <c r="A846" i="18"/>
  <c r="A492" i="18"/>
  <c r="A874" i="18"/>
  <c r="A768" i="18"/>
  <c r="A562" i="18"/>
  <c r="A802" i="18"/>
  <c r="A727" i="18"/>
  <c r="A553" i="18"/>
  <c r="A586" i="18"/>
  <c r="A809" i="18"/>
  <c r="A704" i="18"/>
  <c r="A482" i="18"/>
  <c r="A896" i="18"/>
  <c r="A711" i="18"/>
  <c r="A618" i="18"/>
  <c r="A712" i="18"/>
  <c r="A592" i="18"/>
  <c r="A649" i="18"/>
  <c r="A474" i="18"/>
  <c r="A673" i="18"/>
  <c r="A757" i="18"/>
  <c r="A514" i="18"/>
  <c r="A869" i="18"/>
  <c r="A605" i="18"/>
  <c r="A912" i="18"/>
  <c r="A517" i="18"/>
  <c r="A525" i="18"/>
  <c r="A468" i="18"/>
  <c r="A535" i="18"/>
  <c r="A787" i="18"/>
  <c r="A760" i="18"/>
  <c r="A658" i="18"/>
  <c r="A891" i="18"/>
  <c r="A873" i="18"/>
  <c r="A539" i="18"/>
  <c r="A580" i="18"/>
  <c r="A653" i="18"/>
  <c r="A713" i="18"/>
  <c r="A610" i="18"/>
  <c r="A799" i="18"/>
  <c r="A579" i="18"/>
  <c r="A831" i="18"/>
  <c r="A811" i="18"/>
  <c r="A624" i="18"/>
  <c r="A512" i="18"/>
  <c r="A538" i="18"/>
  <c r="A557" i="18"/>
  <c r="A683" i="18"/>
  <c r="A516" i="18"/>
  <c r="A775" i="18"/>
  <c r="A714" i="18"/>
  <c r="A471" i="18"/>
  <c r="A667" i="18"/>
  <c r="A855" i="18"/>
  <c r="A486" i="18"/>
  <c r="A783" i="18"/>
  <c r="A497" i="18"/>
  <c r="A499" i="18"/>
  <c r="A834" i="18"/>
  <c r="A780" i="18"/>
  <c r="A864" i="18"/>
  <c r="A551" i="18"/>
  <c r="A841" i="18"/>
  <c r="A747" i="18"/>
  <c r="A550" i="18"/>
  <c r="A719" i="18"/>
  <c r="A647" i="18"/>
  <c r="A484" i="18"/>
  <c r="A638" i="18"/>
  <c r="A758" i="18"/>
  <c r="A837" i="18"/>
  <c r="A690" i="18"/>
  <c r="A807" i="18"/>
  <c r="A505" i="18"/>
  <c r="A622" i="18"/>
  <c r="A812" i="18"/>
  <c r="A677" i="18"/>
  <c r="A473" i="18"/>
  <c r="A810" i="18"/>
  <c r="A661" i="18"/>
  <c r="A521" i="18"/>
  <c r="A502" i="18"/>
  <c r="A462" i="18"/>
  <c r="A591" i="18"/>
  <c r="A735" i="18"/>
  <c r="A578" i="18"/>
  <c r="A907" i="18"/>
  <c r="A728" i="18"/>
  <c r="A582" i="18"/>
  <c r="A686" i="18"/>
  <c r="A804" i="18"/>
  <c r="A52" i="17"/>
  <c r="A44" i="17"/>
  <c r="A47" i="17"/>
  <c r="A53" i="17"/>
  <c r="A37" i="17"/>
  <c r="A49" i="17"/>
  <c r="A50" i="17"/>
  <c r="A39" i="17"/>
  <c r="A41" i="17"/>
  <c r="A42" i="17"/>
  <c r="A48" i="17"/>
  <c r="A51" i="17"/>
  <c r="A38" i="17"/>
  <c r="A46" i="17"/>
  <c r="A40" i="17"/>
  <c r="A45" i="17"/>
  <c r="A43" i="17"/>
  <c r="A35" i="6"/>
  <c r="A40" i="6"/>
  <c r="A36" i="6"/>
  <c r="A34" i="6"/>
  <c r="A43" i="6"/>
  <c r="A32" i="6"/>
  <c r="A41" i="6"/>
  <c r="A38" i="6"/>
  <c r="A39" i="6"/>
  <c r="A42" i="6"/>
  <c r="A37" i="6"/>
  <c r="A31" i="6"/>
  <c r="A44" i="6"/>
  <c r="A33" i="6"/>
  <c r="A380" i="3"/>
  <c r="A393" i="3"/>
  <c r="A285" i="3"/>
  <c r="A315" i="3"/>
  <c r="A292" i="3"/>
  <c r="A213" i="3"/>
  <c r="A218" i="3"/>
  <c r="A232" i="3"/>
  <c r="A270" i="3"/>
  <c r="A307" i="3"/>
  <c r="A322" i="3"/>
  <c r="A264" i="3"/>
  <c r="A208" i="3"/>
  <c r="A398" i="3"/>
  <c r="A302" i="3"/>
  <c r="A211" i="3"/>
  <c r="A250" i="3"/>
  <c r="A228" i="3"/>
  <c r="A363" i="3"/>
  <c r="A238" i="3"/>
  <c r="A335" i="3"/>
  <c r="A288" i="3"/>
  <c r="A329" i="3"/>
  <c r="A378" i="3"/>
  <c r="A256" i="3"/>
  <c r="A276" i="3"/>
  <c r="A306" i="3"/>
  <c r="A223" i="3"/>
  <c r="A319" i="3"/>
  <c r="A332" i="3"/>
  <c r="A236" i="3"/>
  <c r="A312" i="3"/>
  <c r="A209" i="3"/>
  <c r="A255" i="3"/>
  <c r="A278" i="3"/>
  <c r="A379" i="3"/>
  <c r="A359" i="3"/>
  <c r="A273" i="3"/>
  <c r="A348" i="3"/>
  <c r="A394" i="3"/>
  <c r="A265" i="3"/>
  <c r="A280" i="3"/>
  <c r="A405" i="3"/>
  <c r="A311" i="3"/>
  <c r="A298" i="3"/>
  <c r="A384" i="3"/>
  <c r="A296" i="3"/>
  <c r="A206" i="3"/>
  <c r="A225" i="3"/>
  <c r="A316" i="3"/>
  <c r="A376" i="3"/>
  <c r="A243" i="3"/>
  <c r="A388" i="3"/>
  <c r="A328" i="3"/>
  <c r="A367" i="3"/>
  <c r="A386" i="3"/>
  <c r="A214" i="3"/>
  <c r="A287" i="3"/>
  <c r="A290" i="3"/>
  <c r="A320" i="3"/>
  <c r="A344" i="3"/>
  <c r="A215" i="3"/>
  <c r="A262" i="3"/>
  <c r="A274" i="3"/>
  <c r="A399" i="3"/>
  <c r="A251" i="3"/>
  <c r="A339" i="3"/>
  <c r="A358" i="3"/>
  <c r="A396" i="3"/>
  <c r="A317" i="3"/>
  <c r="A409" i="3"/>
  <c r="A370" i="3"/>
  <c r="A403" i="3"/>
  <c r="A337" i="3"/>
  <c r="A229" i="3"/>
  <c r="A387" i="3"/>
  <c r="A407" i="3"/>
  <c r="A408" i="3"/>
  <c r="A401" i="3"/>
  <c r="A212" i="3"/>
  <c r="A257" i="3"/>
  <c r="A289" i="3"/>
  <c r="A373" i="3"/>
  <c r="A286" i="3"/>
  <c r="A281" i="3"/>
  <c r="A389" i="3"/>
  <c r="A392" i="3"/>
  <c r="A383" i="3"/>
  <c r="A310" i="3"/>
  <c r="A217" i="3"/>
  <c r="A334" i="3"/>
  <c r="A284" i="3"/>
  <c r="A362" i="3"/>
  <c r="A301" i="3"/>
  <c r="A352" i="3"/>
  <c r="A261" i="3"/>
  <c r="A377" i="3"/>
  <c r="A242" i="3"/>
  <c r="A283" i="3"/>
  <c r="A210" i="3"/>
  <c r="A266" i="3"/>
  <c r="A321" i="3"/>
  <c r="A318" i="3"/>
  <c r="A366" i="3"/>
  <c r="A342" i="3"/>
  <c r="A404" i="3"/>
  <c r="A346" i="3"/>
  <c r="A224" i="3"/>
  <c r="A385" i="3"/>
  <c r="A249" i="3"/>
  <c r="A351" i="3"/>
  <c r="A345" i="3"/>
  <c r="A375" i="3"/>
  <c r="A350" i="3"/>
  <c r="A277" i="3"/>
  <c r="A271" i="3"/>
  <c r="A269" i="3"/>
  <c r="A299" i="3"/>
  <c r="A406" i="3"/>
  <c r="A254" i="3"/>
  <c r="A324" i="3"/>
  <c r="A233" i="3"/>
  <c r="A246" i="3"/>
  <c r="A234" i="3"/>
  <c r="A294" i="3"/>
  <c r="A365" i="3"/>
  <c r="A391" i="3"/>
  <c r="A216" i="3"/>
  <c r="A252" i="3"/>
  <c r="A390" i="3"/>
  <c r="A304" i="3"/>
  <c r="A300" i="3"/>
  <c r="A244" i="3"/>
  <c r="A268" i="3"/>
  <c r="A349" i="3"/>
  <c r="A247" i="3"/>
  <c r="A291" i="3"/>
  <c r="A272" i="3"/>
  <c r="A230" i="3"/>
  <c r="A222" i="3"/>
  <c r="A336" i="3"/>
  <c r="A239" i="3"/>
  <c r="A343" i="3"/>
  <c r="A226" i="3"/>
  <c r="A297" i="3"/>
  <c r="A240" i="3"/>
  <c r="A309" i="3"/>
  <c r="A340" i="3"/>
  <c r="A402" i="3"/>
  <c r="A227" i="3"/>
  <c r="A347" i="3"/>
  <c r="A356" i="3"/>
  <c r="A235" i="3"/>
  <c r="A282" i="3"/>
  <c r="A364" i="3"/>
  <c r="A207" i="3"/>
  <c r="A372" i="3"/>
  <c r="A293" i="3"/>
  <c r="A354" i="3"/>
  <c r="A248" i="3"/>
  <c r="A353" i="3"/>
  <c r="A237" i="3"/>
  <c r="A263" i="3"/>
  <c r="A220" i="3"/>
  <c r="A331" i="3"/>
  <c r="A357" i="3"/>
  <c r="A219" i="3"/>
  <c r="A305" i="3"/>
  <c r="A330" i="3"/>
  <c r="A267" i="3"/>
  <c r="A308" i="3"/>
  <c r="A400" i="3"/>
  <c r="A327" i="3"/>
  <c r="A241" i="3"/>
  <c r="A245" i="3"/>
  <c r="A374" i="3"/>
  <c r="A326" i="3"/>
  <c r="A368" i="3"/>
  <c r="A395" i="3"/>
  <c r="A341" i="3"/>
  <c r="A275" i="3"/>
  <c r="A323" i="3"/>
  <c r="A397" i="3"/>
  <c r="A253" i="3"/>
  <c r="A231" i="3"/>
  <c r="A361" i="3"/>
  <c r="A260" i="3"/>
  <c r="A258" i="3"/>
  <c r="A369" i="3"/>
  <c r="A279" i="3"/>
  <c r="A303" i="3"/>
  <c r="A313" i="3"/>
  <c r="A355" i="3"/>
  <c r="A325" i="3"/>
  <c r="A259" i="3"/>
  <c r="A371" i="3"/>
  <c r="A382" i="3"/>
  <c r="A338" i="3"/>
  <c r="A314" i="3"/>
  <c r="A333" i="3"/>
  <c r="A221" i="3"/>
  <c r="A360" i="3"/>
  <c r="A295" i="3"/>
  <c r="A381" i="3"/>
  <c r="A33" i="16"/>
  <c r="A33" i="9"/>
  <c r="A33" i="20"/>
  <c r="A33" i="14"/>
  <c r="A17" i="16"/>
  <c r="A17" i="9"/>
  <c r="A17" i="20"/>
  <c r="A17" i="14"/>
  <c r="A9" i="9"/>
  <c r="A9" i="20"/>
  <c r="A9" i="16"/>
  <c r="A9" i="14"/>
  <c r="A12" i="1"/>
  <c r="A13" i="1"/>
  <c r="A9" i="1"/>
  <c r="A14" i="1"/>
  <c r="A10" i="1"/>
  <c r="A11" i="1"/>
  <c r="C26" i="23"/>
  <c r="B26" i="23"/>
  <c r="A6" i="23"/>
  <c r="A57" i="6"/>
  <c r="A54" i="6"/>
  <c r="A55" i="6"/>
  <c r="A50" i="6"/>
  <c r="A58" i="6"/>
  <c r="A52" i="6"/>
  <c r="A56" i="6"/>
  <c r="A47" i="6"/>
  <c r="A51" i="6"/>
  <c r="A49" i="6"/>
  <c r="A46" i="6"/>
  <c r="A45" i="6"/>
  <c r="A53" i="6"/>
  <c r="A48" i="6"/>
  <c r="A311" i="2"/>
  <c r="A290" i="2"/>
  <c r="A183" i="2"/>
  <c r="A275" i="2"/>
  <c r="A313" i="2"/>
  <c r="A278" i="2"/>
  <c r="A300" i="2"/>
  <c r="A200" i="2"/>
  <c r="A316" i="2"/>
  <c r="A229" i="2"/>
  <c r="A318" i="2"/>
  <c r="A325" i="2"/>
  <c r="A261" i="2"/>
  <c r="A303" i="2"/>
  <c r="A235" i="2"/>
  <c r="A269" i="2"/>
  <c r="A306" i="2"/>
  <c r="A271" i="2"/>
  <c r="A267" i="2"/>
  <c r="A279" i="2"/>
  <c r="A296" i="2"/>
  <c r="A264" i="2"/>
  <c r="A291" i="2"/>
  <c r="A315" i="2"/>
  <c r="A185" i="2"/>
  <c r="A268" i="2"/>
  <c r="A284" i="2"/>
  <c r="A230" i="2"/>
  <c r="A202" i="2"/>
  <c r="A182" i="2"/>
  <c r="A304" i="2"/>
  <c r="A289" i="2"/>
  <c r="A209" i="2"/>
  <c r="A184" i="2"/>
  <c r="A165" i="2"/>
  <c r="A171" i="2"/>
  <c r="A228" i="2"/>
  <c r="A207" i="2"/>
  <c r="A298" i="2"/>
  <c r="A217" i="2"/>
  <c r="A218" i="2"/>
  <c r="A227" i="2"/>
  <c r="A194" i="2"/>
  <c r="A249" i="2"/>
  <c r="A253" i="2"/>
  <c r="A317" i="2"/>
  <c r="A257" i="2"/>
  <c r="A287" i="2"/>
  <c r="A170" i="2"/>
  <c r="A205" i="2"/>
  <c r="A223" i="2"/>
  <c r="A177" i="2"/>
  <c r="A238" i="2"/>
  <c r="A259" i="2"/>
  <c r="A262" i="2"/>
  <c r="A210" i="2"/>
  <c r="A265" i="2"/>
  <c r="A243" i="2"/>
  <c r="A252" i="2"/>
  <c r="A206" i="2"/>
  <c r="A260" i="2"/>
  <c r="A302" i="2"/>
  <c r="A244" i="2"/>
  <c r="A280" i="2"/>
  <c r="A237" i="2"/>
  <c r="A164" i="2"/>
  <c r="A193" i="2"/>
  <c r="A188" i="2"/>
  <c r="A169" i="2"/>
  <c r="A297" i="2"/>
  <c r="A203" i="2"/>
  <c r="A191" i="2"/>
  <c r="A270" i="2"/>
  <c r="A198" i="2"/>
  <c r="A251" i="2"/>
  <c r="A293" i="2"/>
  <c r="A181" i="2"/>
  <c r="A241" i="2"/>
  <c r="A255" i="2"/>
  <c r="A305" i="2"/>
  <c r="A299" i="2"/>
  <c r="A292" i="2"/>
  <c r="A232" i="2"/>
  <c r="A250" i="2"/>
  <c r="A273" i="2"/>
  <c r="A199" i="2"/>
  <c r="A324" i="2"/>
  <c r="A254" i="2"/>
  <c r="A195" i="2"/>
  <c r="A187" i="2"/>
  <c r="A166" i="2"/>
  <c r="A216" i="2"/>
  <c r="A176" i="2"/>
  <c r="A178" i="2"/>
  <c r="A294" i="2"/>
  <c r="A276" i="2"/>
  <c r="A239" i="2"/>
  <c r="A245" i="2"/>
  <c r="A211" i="2"/>
  <c r="A321" i="2"/>
  <c r="A168" i="2"/>
  <c r="A281" i="2"/>
  <c r="A234" i="2"/>
  <c r="A277" i="2"/>
  <c r="A319" i="2"/>
  <c r="A322" i="2"/>
  <c r="A226" i="2"/>
  <c r="A180" i="2"/>
  <c r="A221" i="2"/>
  <c r="A173" i="2"/>
  <c r="A310" i="2"/>
  <c r="A204" i="2"/>
  <c r="A307" i="2"/>
  <c r="A175" i="2"/>
  <c r="A314" i="2"/>
  <c r="A233" i="2"/>
  <c r="A288" i="2"/>
  <c r="A220" i="2"/>
  <c r="A231" i="2"/>
  <c r="A167" i="2"/>
  <c r="A285" i="2"/>
  <c r="A295" i="2"/>
  <c r="A283" i="2"/>
  <c r="A212" i="2"/>
  <c r="A190" i="2"/>
  <c r="A192" i="2"/>
  <c r="A214" i="2"/>
  <c r="A240" i="2"/>
  <c r="A258" i="2"/>
  <c r="A224" i="2"/>
  <c r="A236" i="2"/>
  <c r="A186" i="2"/>
  <c r="A282" i="2"/>
  <c r="A309" i="2"/>
  <c r="A213" i="2"/>
  <c r="A189" i="2"/>
  <c r="A219" i="2"/>
  <c r="A308" i="2"/>
  <c r="A286" i="2"/>
  <c r="A196" i="2"/>
  <c r="A242" i="2"/>
  <c r="A247" i="2"/>
  <c r="A201" i="2"/>
  <c r="A312" i="2"/>
  <c r="A208" i="2"/>
  <c r="A215" i="2"/>
  <c r="A320" i="2"/>
  <c r="A263" i="2"/>
  <c r="A225" i="2"/>
  <c r="A323" i="2"/>
  <c r="A266" i="2"/>
  <c r="A246" i="2"/>
  <c r="A179" i="2"/>
  <c r="A272" i="2"/>
  <c r="A172" i="2"/>
  <c r="A274" i="2"/>
  <c r="A256" i="2"/>
  <c r="A197" i="2"/>
  <c r="A248" i="2"/>
  <c r="A174" i="2"/>
  <c r="A301" i="2"/>
  <c r="A222" i="2"/>
  <c r="A32" i="20"/>
  <c r="A32" i="16"/>
  <c r="A32" i="9"/>
  <c r="A32" i="14"/>
  <c r="A16" i="14"/>
  <c r="A16" i="9"/>
  <c r="A16" i="16"/>
  <c r="A16" i="20"/>
  <c r="A18" i="1"/>
  <c r="A15" i="1"/>
  <c r="A17" i="1"/>
  <c r="A16" i="1"/>
  <c r="A20" i="1"/>
  <c r="A19" i="1"/>
  <c r="B27" i="23"/>
  <c r="A7" i="23"/>
  <c r="D28" i="23"/>
  <c r="A5" i="23"/>
  <c r="C6" i="24" s="1"/>
  <c r="A36" i="17"/>
  <c r="A33" i="17"/>
  <c r="A32" i="17"/>
  <c r="A25" i="17"/>
  <c r="A31" i="17"/>
  <c r="A23" i="17"/>
  <c r="A21" i="17"/>
  <c r="A26" i="17"/>
  <c r="A22" i="17"/>
  <c r="A28" i="17"/>
  <c r="A27" i="17"/>
  <c r="A35" i="17"/>
  <c r="A20" i="17"/>
  <c r="A24" i="17"/>
  <c r="A29" i="17"/>
  <c r="A34" i="17"/>
  <c r="A30" i="17"/>
  <c r="E8" i="9"/>
  <c r="D5" i="24"/>
  <c r="E8" i="14"/>
  <c r="E8" i="20"/>
  <c r="E8" i="16"/>
  <c r="E8" i="13"/>
  <c r="E8" i="19"/>
  <c r="E8" i="15"/>
  <c r="A28" i="4"/>
  <c r="A29" i="4"/>
  <c r="A24" i="4"/>
  <c r="A27" i="4"/>
  <c r="A26" i="4"/>
  <c r="A30" i="4"/>
  <c r="A25" i="4"/>
  <c r="A19" i="4"/>
  <c r="A20" i="4"/>
  <c r="A17" i="4"/>
  <c r="A18" i="4"/>
  <c r="A22" i="4"/>
  <c r="A23" i="4"/>
  <c r="A21" i="4"/>
  <c r="A14" i="4"/>
  <c r="A13" i="4"/>
  <c r="A11" i="4"/>
  <c r="A10" i="4"/>
  <c r="A12" i="4"/>
  <c r="A16" i="4"/>
  <c r="A15" i="4"/>
  <c r="A8" i="4"/>
  <c r="A3" i="4"/>
  <c r="A7" i="4"/>
  <c r="A9" i="4"/>
  <c r="A5" i="4"/>
  <c r="A4" i="4"/>
  <c r="A6" i="4"/>
  <c r="A31" i="9"/>
  <c r="A31" i="16"/>
  <c r="A31" i="14"/>
  <c r="A31" i="20"/>
  <c r="A15" i="20"/>
  <c r="A15" i="9"/>
  <c r="A15" i="14"/>
  <c r="A15" i="16"/>
  <c r="A149" i="2"/>
  <c r="A4" i="2"/>
  <c r="A160" i="2"/>
  <c r="A158" i="2"/>
  <c r="A78" i="2"/>
  <c r="A16" i="2"/>
  <c r="A50" i="2"/>
  <c r="A104" i="2"/>
  <c r="A154" i="2"/>
  <c r="A59" i="2"/>
  <c r="A163" i="2"/>
  <c r="A53" i="2"/>
  <c r="A127" i="2"/>
  <c r="A95" i="2"/>
  <c r="A61" i="2"/>
  <c r="A37" i="2"/>
  <c r="A82" i="2"/>
  <c r="A102" i="2"/>
  <c r="A126" i="2"/>
  <c r="A138" i="2"/>
  <c r="A58" i="2"/>
  <c r="A144" i="2"/>
  <c r="A115" i="2"/>
  <c r="A92" i="2"/>
  <c r="A45" i="2"/>
  <c r="A117" i="2"/>
  <c r="A13" i="2"/>
  <c r="A103" i="2"/>
  <c r="A43" i="2"/>
  <c r="A27" i="2"/>
  <c r="A155" i="2"/>
  <c r="A70" i="2"/>
  <c r="A71" i="2"/>
  <c r="A55" i="2"/>
  <c r="A51" i="2"/>
  <c r="A106" i="2"/>
  <c r="A119" i="2"/>
  <c r="A118" i="2"/>
  <c r="A114" i="2"/>
  <c r="A97" i="2"/>
  <c r="A30" i="2"/>
  <c r="A129" i="2"/>
  <c r="A34" i="2"/>
  <c r="A11" i="2"/>
  <c r="A33" i="2"/>
  <c r="A150" i="2"/>
  <c r="A23" i="2"/>
  <c r="A113" i="2"/>
  <c r="A49" i="2"/>
  <c r="A94" i="2"/>
  <c r="A18" i="2"/>
  <c r="A85" i="2"/>
  <c r="A26" i="2"/>
  <c r="A65" i="2"/>
  <c r="A87" i="2"/>
  <c r="A68" i="2"/>
  <c r="A24" i="2"/>
  <c r="A125" i="2"/>
  <c r="A132" i="2"/>
  <c r="A40" i="2"/>
  <c r="A60" i="2"/>
  <c r="A116" i="2"/>
  <c r="A62" i="2"/>
  <c r="A35" i="2"/>
  <c r="A72" i="2"/>
  <c r="A46" i="2"/>
  <c r="A28" i="2"/>
  <c r="A41" i="2"/>
  <c r="A98" i="2"/>
  <c r="A44" i="2"/>
  <c r="A29" i="2"/>
  <c r="A141" i="2"/>
  <c r="A137" i="2"/>
  <c r="A48" i="2"/>
  <c r="A15" i="2"/>
  <c r="A80" i="2"/>
  <c r="A124" i="2"/>
  <c r="A86" i="2"/>
  <c r="A5" i="2"/>
  <c r="A128" i="2"/>
  <c r="A57" i="2"/>
  <c r="A9" i="2"/>
  <c r="A17" i="2"/>
  <c r="A52" i="2"/>
  <c r="A105" i="2"/>
  <c r="A131" i="2"/>
  <c r="A91" i="2"/>
  <c r="A161" i="2"/>
  <c r="A120" i="2"/>
  <c r="A7" i="2"/>
  <c r="A145" i="2"/>
  <c r="A75" i="2"/>
  <c r="A74" i="2"/>
  <c r="A133" i="2"/>
  <c r="A6" i="2"/>
  <c r="A63" i="2"/>
  <c r="A130" i="2"/>
  <c r="A79" i="2"/>
  <c r="A157" i="2"/>
  <c r="A77" i="2"/>
  <c r="A8" i="2"/>
  <c r="A76" i="2"/>
  <c r="A89" i="2"/>
  <c r="A38" i="2"/>
  <c r="A110" i="2"/>
  <c r="A90" i="2"/>
  <c r="A136" i="2"/>
  <c r="A31" i="2"/>
  <c r="A134" i="2"/>
  <c r="A121" i="2"/>
  <c r="A81" i="2"/>
  <c r="A139" i="2"/>
  <c r="A73" i="2"/>
  <c r="A10" i="2"/>
  <c r="A148" i="2"/>
  <c r="A2" i="2"/>
  <c r="A25" i="2"/>
  <c r="A111" i="2"/>
  <c r="A93" i="2"/>
  <c r="A142" i="2"/>
  <c r="A22" i="2"/>
  <c r="A135" i="2"/>
  <c r="A12" i="2"/>
  <c r="A21" i="2"/>
  <c r="A147" i="2"/>
  <c r="A19" i="2"/>
  <c r="A3" i="2"/>
  <c r="A84" i="2"/>
  <c r="A20" i="2"/>
  <c r="A107" i="2"/>
  <c r="A109" i="2"/>
  <c r="A32" i="2"/>
  <c r="A108" i="2"/>
  <c r="A69" i="2"/>
  <c r="A122" i="2"/>
  <c r="A47" i="2"/>
  <c r="A99" i="2"/>
  <c r="A14" i="2"/>
  <c r="A156" i="2"/>
  <c r="A42" i="2"/>
  <c r="A96" i="2"/>
  <c r="A64" i="2"/>
  <c r="A153" i="2"/>
  <c r="A146" i="2"/>
  <c r="A123" i="2"/>
  <c r="A112" i="2"/>
  <c r="A36" i="2"/>
  <c r="A39" i="2"/>
  <c r="A83" i="2"/>
  <c r="A152" i="2"/>
  <c r="A151" i="2"/>
  <c r="A100" i="2"/>
  <c r="A143" i="2"/>
  <c r="A159" i="2"/>
  <c r="A67" i="2"/>
  <c r="A162" i="2"/>
  <c r="A140" i="2"/>
  <c r="A88" i="2"/>
  <c r="A66" i="2"/>
  <c r="A54" i="2"/>
  <c r="A56" i="2"/>
  <c r="A101" i="2"/>
  <c r="A26" i="1"/>
  <c r="A22" i="1"/>
  <c r="A25" i="1"/>
  <c r="A21" i="1"/>
  <c r="A23" i="1"/>
  <c r="A24" i="1"/>
  <c r="F14" i="12" l="1"/>
  <c r="F22" i="12"/>
  <c r="F30" i="12"/>
  <c r="F38" i="12"/>
  <c r="F36" i="12"/>
  <c r="F13" i="12"/>
  <c r="K13" i="12" s="1"/>
  <c r="F15" i="12"/>
  <c r="F23" i="12"/>
  <c r="F31" i="12"/>
  <c r="F39" i="12"/>
  <c r="F20" i="12"/>
  <c r="F21" i="12"/>
  <c r="F16" i="12"/>
  <c r="F24" i="12"/>
  <c r="F32" i="12"/>
  <c r="F40" i="12"/>
  <c r="F37" i="12"/>
  <c r="F9" i="12"/>
  <c r="F17" i="12"/>
  <c r="F25" i="12"/>
  <c r="F33" i="12"/>
  <c r="F41" i="12"/>
  <c r="K41" i="12" s="1"/>
  <c r="F10" i="12"/>
  <c r="F18" i="12"/>
  <c r="F26" i="12"/>
  <c r="F34" i="12"/>
  <c r="F42" i="12"/>
  <c r="F28" i="12"/>
  <c r="F11" i="12"/>
  <c r="F19" i="12"/>
  <c r="K19" i="12" s="1"/>
  <c r="F27" i="12"/>
  <c r="F35" i="12"/>
  <c r="F12" i="12"/>
  <c r="F29" i="12"/>
  <c r="E15" i="9"/>
  <c r="K15" i="9" s="1"/>
  <c r="D15" i="9"/>
  <c r="D32" i="20"/>
  <c r="E32" i="20"/>
  <c r="D17" i="20"/>
  <c r="E17" i="20"/>
  <c r="E26" i="20"/>
  <c r="D26" i="20"/>
  <c r="D27" i="9"/>
  <c r="E27" i="9"/>
  <c r="K27" i="9" s="1"/>
  <c r="D28" i="14"/>
  <c r="E28" i="14"/>
  <c r="E29" i="16"/>
  <c r="D29" i="16"/>
  <c r="D30" i="14"/>
  <c r="E30" i="14"/>
  <c r="D11" i="12"/>
  <c r="D14" i="12"/>
  <c r="E27" i="12"/>
  <c r="E36" i="12"/>
  <c r="E25" i="12"/>
  <c r="E20" i="12"/>
  <c r="E9" i="12"/>
  <c r="D19" i="12"/>
  <c r="D16" i="12"/>
  <c r="E17" i="12"/>
  <c r="D15" i="12"/>
  <c r="D17" i="12"/>
  <c r="D42" i="12"/>
  <c r="E28" i="12"/>
  <c r="D10" i="12"/>
  <c r="D22" i="12"/>
  <c r="D26" i="12"/>
  <c r="D20" i="12"/>
  <c r="E11" i="12"/>
  <c r="D36" i="12"/>
  <c r="E33" i="12"/>
  <c r="D27" i="12"/>
  <c r="D33" i="12"/>
  <c r="E41" i="12"/>
  <c r="E32" i="12"/>
  <c r="E12" i="12"/>
  <c r="D29" i="12"/>
  <c r="E29" i="12"/>
  <c r="E18" i="12"/>
  <c r="D30" i="12"/>
  <c r="E31" i="12"/>
  <c r="E26" i="12"/>
  <c r="D13" i="12"/>
  <c r="E30" i="12"/>
  <c r="E34" i="12"/>
  <c r="E24" i="12"/>
  <c r="D12" i="12"/>
  <c r="E10" i="12"/>
  <c r="E38" i="12"/>
  <c r="D39" i="12"/>
  <c r="D24" i="12"/>
  <c r="D32" i="12"/>
  <c r="D40" i="12"/>
  <c r="E42" i="12"/>
  <c r="D28" i="12"/>
  <c r="D23" i="12"/>
  <c r="E15" i="12"/>
  <c r="D34" i="12"/>
  <c r="E16" i="12"/>
  <c r="E19" i="12"/>
  <c r="E21" i="12"/>
  <c r="D37" i="12"/>
  <c r="E22" i="12"/>
  <c r="E23" i="12"/>
  <c r="D41" i="12"/>
  <c r="E35" i="12"/>
  <c r="E40" i="12"/>
  <c r="E14" i="12"/>
  <c r="E13" i="12"/>
  <c r="D38" i="12"/>
  <c r="D18" i="12"/>
  <c r="D31" i="12"/>
  <c r="D21" i="12"/>
  <c r="D35" i="12"/>
  <c r="D9" i="12"/>
  <c r="E39" i="12"/>
  <c r="E37" i="12"/>
  <c r="D25" i="12"/>
  <c r="D15" i="20"/>
  <c r="E15" i="20"/>
  <c r="D16" i="20"/>
  <c r="E16" i="20"/>
  <c r="E17" i="9"/>
  <c r="K17" i="9" s="1"/>
  <c r="D17" i="9"/>
  <c r="D9" i="11"/>
  <c r="D10" i="11"/>
  <c r="D12" i="11"/>
  <c r="D13" i="11"/>
  <c r="D14" i="11"/>
  <c r="D11" i="11"/>
  <c r="D26" i="16"/>
  <c r="E26" i="16"/>
  <c r="E24" i="16"/>
  <c r="D21" i="16"/>
  <c r="D25" i="16"/>
  <c r="E19" i="16"/>
  <c r="D23" i="16"/>
  <c r="E18" i="16"/>
  <c r="D24" i="16"/>
  <c r="D20" i="16"/>
  <c r="E22" i="16"/>
  <c r="D18" i="16"/>
  <c r="E21" i="16"/>
  <c r="E25" i="16"/>
  <c r="E20" i="16"/>
  <c r="E23" i="16"/>
  <c r="D19" i="16"/>
  <c r="D22" i="16"/>
  <c r="D27" i="14"/>
  <c r="E27" i="14"/>
  <c r="D12" i="20"/>
  <c r="E12" i="20"/>
  <c r="E13" i="16"/>
  <c r="D13" i="16"/>
  <c r="D22" i="19"/>
  <c r="E12" i="19"/>
  <c r="D9" i="19"/>
  <c r="D17" i="19"/>
  <c r="D15" i="19"/>
  <c r="D21" i="19"/>
  <c r="E13" i="19"/>
  <c r="D25" i="19"/>
  <c r="D19" i="19"/>
  <c r="D13" i="19"/>
  <c r="E23" i="19"/>
  <c r="E19" i="19"/>
  <c r="E14" i="19"/>
  <c r="E24" i="19"/>
  <c r="E11" i="19"/>
  <c r="D18" i="19"/>
  <c r="D20" i="19"/>
  <c r="D14" i="19"/>
  <c r="E21" i="19"/>
  <c r="D24" i="19"/>
  <c r="E17" i="19"/>
  <c r="E10" i="19"/>
  <c r="E9" i="19"/>
  <c r="D11" i="19"/>
  <c r="E20" i="19"/>
  <c r="E25" i="19"/>
  <c r="D16" i="19"/>
  <c r="D10" i="19"/>
  <c r="D23" i="19"/>
  <c r="D12" i="19"/>
  <c r="E16" i="19"/>
  <c r="E18" i="19"/>
  <c r="E22" i="19"/>
  <c r="E15" i="19"/>
  <c r="E30" i="9"/>
  <c r="K30" i="9" s="1"/>
  <c r="D30" i="9"/>
  <c r="E19" i="9"/>
  <c r="K19" i="9" s="1"/>
  <c r="D23" i="9"/>
  <c r="E20" i="9"/>
  <c r="K20" i="9" s="1"/>
  <c r="D19" i="9"/>
  <c r="E22" i="9"/>
  <c r="K22" i="9" s="1"/>
  <c r="D22" i="9"/>
  <c r="D20" i="9"/>
  <c r="E23" i="9"/>
  <c r="K23" i="9" s="1"/>
  <c r="D25" i="9"/>
  <c r="E21" i="9"/>
  <c r="K21" i="9" s="1"/>
  <c r="D18" i="9"/>
  <c r="E25" i="9"/>
  <c r="K25" i="9" s="1"/>
  <c r="D21" i="9"/>
  <c r="E24" i="9"/>
  <c r="K24" i="9" s="1"/>
  <c r="D24" i="9"/>
  <c r="E18" i="9"/>
  <c r="K18" i="9" s="1"/>
  <c r="E31" i="20"/>
  <c r="D31" i="20"/>
  <c r="E16" i="16"/>
  <c r="D16" i="16"/>
  <c r="E17" i="16"/>
  <c r="D17" i="16"/>
  <c r="D26" i="9"/>
  <c r="E26" i="9"/>
  <c r="K26" i="9" s="1"/>
  <c r="E27" i="20"/>
  <c r="D27" i="20"/>
  <c r="D12" i="16"/>
  <c r="E12" i="16"/>
  <c r="E13" i="14"/>
  <c r="D13" i="14"/>
  <c r="D30" i="16"/>
  <c r="E30" i="16"/>
  <c r="E31" i="14"/>
  <c r="D31" i="14"/>
  <c r="D15" i="13"/>
  <c r="E11" i="13"/>
  <c r="K11" i="13" s="1"/>
  <c r="E14" i="13"/>
  <c r="K14" i="13" s="1"/>
  <c r="D12" i="13"/>
  <c r="E10" i="13"/>
  <c r="K10" i="13" s="1"/>
  <c r="D11" i="13"/>
  <c r="E9" i="13"/>
  <c r="K9" i="13" s="1"/>
  <c r="D13" i="13"/>
  <c r="D14" i="13"/>
  <c r="E15" i="13"/>
  <c r="K15" i="13" s="1"/>
  <c r="E12" i="13"/>
  <c r="K12" i="13" s="1"/>
  <c r="D9" i="13"/>
  <c r="D10" i="13"/>
  <c r="E13" i="13"/>
  <c r="K13" i="13" s="1"/>
  <c r="D16" i="9"/>
  <c r="E16" i="9"/>
  <c r="K16" i="9" s="1"/>
  <c r="D9" i="14"/>
  <c r="E9" i="14"/>
  <c r="E33" i="14"/>
  <c r="D33" i="14"/>
  <c r="E10" i="14"/>
  <c r="D10" i="14"/>
  <c r="D34" i="14"/>
  <c r="E34" i="14"/>
  <c r="D11" i="20"/>
  <c r="E11" i="20"/>
  <c r="D35" i="9"/>
  <c r="E35" i="9"/>
  <c r="K35" i="9" s="1"/>
  <c r="E12" i="9"/>
  <c r="K12" i="9" s="1"/>
  <c r="D12" i="9"/>
  <c r="E13" i="9"/>
  <c r="K13" i="9" s="1"/>
  <c r="D13" i="9"/>
  <c r="E30" i="20"/>
  <c r="D30" i="20"/>
  <c r="E31" i="16"/>
  <c r="D31" i="16"/>
  <c r="D16" i="14"/>
  <c r="E16" i="14"/>
  <c r="E9" i="16"/>
  <c r="D9" i="16"/>
  <c r="E33" i="20"/>
  <c r="D33" i="20"/>
  <c r="D10" i="16"/>
  <c r="E10" i="16"/>
  <c r="D34" i="16"/>
  <c r="E34" i="16"/>
  <c r="D11" i="14"/>
  <c r="E11" i="14"/>
  <c r="E35" i="20"/>
  <c r="D35" i="20"/>
  <c r="D12" i="14"/>
  <c r="E12" i="14"/>
  <c r="D19" i="20"/>
  <c r="E24" i="20"/>
  <c r="E18" i="20"/>
  <c r="D24" i="20"/>
  <c r="E19" i="20"/>
  <c r="E23" i="20"/>
  <c r="D25" i="20"/>
  <c r="E22" i="20"/>
  <c r="D22" i="20"/>
  <c r="D23" i="20"/>
  <c r="E21" i="20"/>
  <c r="E20" i="20"/>
  <c r="D18" i="20"/>
  <c r="E25" i="20"/>
  <c r="D21" i="20"/>
  <c r="D20" i="20"/>
  <c r="D13" i="20"/>
  <c r="E13" i="20"/>
  <c r="E14" i="14"/>
  <c r="D14" i="14"/>
  <c r="E31" i="9"/>
  <c r="K31" i="9" s="1"/>
  <c r="D31" i="9"/>
  <c r="D6" i="24"/>
  <c r="C8" i="24"/>
  <c r="C11" i="24"/>
  <c r="C7" i="24"/>
  <c r="D8" i="24"/>
  <c r="D11" i="24"/>
  <c r="D9" i="24"/>
  <c r="D7" i="24"/>
  <c r="C9" i="24"/>
  <c r="D10" i="24"/>
  <c r="C10" i="24"/>
  <c r="D32" i="14"/>
  <c r="E32" i="14"/>
  <c r="E9" i="20"/>
  <c r="D9" i="20"/>
  <c r="E33" i="9"/>
  <c r="K33" i="9" s="1"/>
  <c r="D33" i="9"/>
  <c r="D10" i="20"/>
  <c r="E10" i="20"/>
  <c r="E34" i="20"/>
  <c r="D34" i="20"/>
  <c r="D11" i="16"/>
  <c r="E11" i="16"/>
  <c r="E35" i="14"/>
  <c r="D35" i="14"/>
  <c r="E22" i="15"/>
  <c r="E20" i="15"/>
  <c r="E14" i="15"/>
  <c r="E12" i="15"/>
  <c r="E13" i="15"/>
  <c r="E16" i="15"/>
  <c r="E18" i="15"/>
  <c r="D11" i="15"/>
  <c r="E10" i="15"/>
  <c r="D19" i="15"/>
  <c r="D20" i="15"/>
  <c r="D10" i="15"/>
  <c r="E11" i="15"/>
  <c r="E21" i="15"/>
  <c r="D13" i="15"/>
  <c r="D21" i="15"/>
  <c r="E15" i="15"/>
  <c r="D22" i="15"/>
  <c r="D18" i="15"/>
  <c r="E19" i="15"/>
  <c r="D14" i="15"/>
  <c r="D17" i="15"/>
  <c r="D9" i="15"/>
  <c r="D15" i="15"/>
  <c r="D16" i="15"/>
  <c r="E9" i="15"/>
  <c r="E17" i="15"/>
  <c r="D12" i="15"/>
  <c r="E28" i="9"/>
  <c r="K28" i="9" s="1"/>
  <c r="D28" i="9"/>
  <c r="E29" i="20"/>
  <c r="D29" i="20"/>
  <c r="E14" i="9"/>
  <c r="K14" i="9" s="1"/>
  <c r="D14" i="9"/>
  <c r="E15" i="16"/>
  <c r="D15" i="16"/>
  <c r="D32" i="9"/>
  <c r="E32" i="9"/>
  <c r="K32" i="9" s="1"/>
  <c r="D9" i="9"/>
  <c r="E9" i="9"/>
  <c r="K9" i="9" s="1"/>
  <c r="E33" i="16"/>
  <c r="D33" i="16"/>
  <c r="D10" i="9"/>
  <c r="E10" i="9"/>
  <c r="K10" i="9" s="1"/>
  <c r="E34" i="9"/>
  <c r="K34" i="9" s="1"/>
  <c r="D34" i="9"/>
  <c r="D11" i="9"/>
  <c r="E11" i="9"/>
  <c r="K11" i="9" s="1"/>
  <c r="D35" i="16"/>
  <c r="E35" i="16"/>
  <c r="D28" i="20"/>
  <c r="E28" i="20"/>
  <c r="E29" i="9"/>
  <c r="K29" i="9" s="1"/>
  <c r="D29" i="9"/>
  <c r="D14" i="16"/>
  <c r="E14" i="16"/>
  <c r="E20" i="14"/>
  <c r="D22" i="14"/>
  <c r="D23" i="14"/>
  <c r="E22" i="14"/>
  <c r="D21" i="14"/>
  <c r="E19" i="14"/>
  <c r="D20" i="14"/>
  <c r="D24" i="14"/>
  <c r="E24" i="14"/>
  <c r="D25" i="14"/>
  <c r="E25" i="14"/>
  <c r="E21" i="14"/>
  <c r="D18" i="14"/>
  <c r="E23" i="14"/>
  <c r="D19" i="14"/>
  <c r="E18" i="14"/>
  <c r="D15" i="14"/>
  <c r="E15" i="14"/>
  <c r="D32" i="16"/>
  <c r="E32" i="16"/>
  <c r="D17" i="14"/>
  <c r="E17" i="14"/>
  <c r="E26" i="14"/>
  <c r="D26" i="14"/>
  <c r="D27" i="16"/>
  <c r="E27" i="16"/>
  <c r="E28" i="16"/>
  <c r="D28" i="16"/>
  <c r="D29" i="14"/>
  <c r="E29" i="14"/>
  <c r="E14" i="20"/>
  <c r="D14" i="20"/>
  <c r="K35" i="12" l="1"/>
  <c r="K18" i="12"/>
  <c r="K40" i="12"/>
  <c r="K23" i="12"/>
  <c r="K27" i="12"/>
  <c r="K10" i="12"/>
  <c r="K32" i="12"/>
  <c r="K15" i="12"/>
  <c r="K24" i="12"/>
  <c r="K11" i="12"/>
  <c r="K33" i="12"/>
  <c r="K16" i="12"/>
  <c r="K36" i="12"/>
  <c r="K28" i="12"/>
  <c r="K25" i="12"/>
  <c r="K21" i="12"/>
  <c r="K38" i="12"/>
  <c r="K42" i="12"/>
  <c r="K17" i="12"/>
  <c r="K20" i="12"/>
  <c r="K30" i="12"/>
  <c r="K29" i="12"/>
  <c r="K34" i="12"/>
  <c r="K9" i="12"/>
  <c r="K39" i="12"/>
  <c r="K22" i="12"/>
  <c r="K12" i="12"/>
  <c r="K26" i="12"/>
  <c r="K37" i="12"/>
  <c r="K31" i="12"/>
  <c r="K14" i="12"/>
  <c r="K9" i="16"/>
  <c r="K9"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tc={43844126-4219-4B64-B665-947CFA6AA6E8}</author>
  </authors>
  <commentList>
    <comment ref="K8" authorId="0" shapeId="0" xr:uid="{43844126-4219-4B64-B665-947CFA6AA6E8}">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tc={C305509A-8B6F-494E-BFA7-B4921BC21BA2}</author>
  </authors>
  <commentList>
    <comment ref="K8" authorId="0" shapeId="0" xr:uid="{C305509A-8B6F-494E-BFA7-B4921BC21BA2}">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tc={0DA5F5D4-69F9-4250-B06F-73AEEA1CB327}</author>
  </authors>
  <commentList>
    <comment ref="K8" authorId="0" shapeId="0" xr:uid="{0DA5F5D4-69F9-4250-B06F-73AEEA1CB327}">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tc={A02D1448-DF9D-4E2B-9E0F-6CD8C84C21F8}</author>
  </authors>
  <commentList>
    <comment ref="K8" authorId="0" shapeId="0" xr:uid="{A02D1448-DF9D-4E2B-9E0F-6CD8C84C21F8}">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<sst xmlns="http://schemas.openxmlformats.org/spreadsheetml/2006/main" count="3608" uniqueCount="177">
  <si>
    <t>Panel de cuantificación 
del desperdicio alimentario fuera del hogar</t>
  </si>
  <si>
    <t>Metodología</t>
  </si>
  <si>
    <t>Conclusiones</t>
  </si>
  <si>
    <t>Alimentacion</t>
  </si>
  <si>
    <t>Principales variables</t>
  </si>
  <si>
    <t>Perfil sociodemografico</t>
  </si>
  <si>
    <t>Motivos de consumo</t>
  </si>
  <si>
    <t>Tasa de desperdicio</t>
  </si>
  <si>
    <t>Alimentos</t>
  </si>
  <si>
    <t>Bebidas</t>
  </si>
  <si>
    <t>Aperitivos</t>
  </si>
  <si>
    <t>Metodología del panel de desperdicio alimentario fuera del hogar</t>
  </si>
  <si>
    <r>
      <t xml:space="preserve">El panel de cuantificación del desperdicio alimentario fuera de los hogares,  estudio del Ministerio de Agricultura, Pesca y Alimentación puesto en marcha en 2020 en el marco del eje de actuación 1 (Realizar estudios para conocer el cuánto, cómo, dónde y porqué de las pérdidas y desperdicio de alimentos) de la Estrategia “Más alimento, menos desperdicio”, tiene por objeto cuantificar el desperdicio de alimentos que se realiza fuera del ámbito doméstico, entendido éste como los alimentos que se tiran a la basura y que no son consumidos en el momento de la compra. 
Para la obtención de datos, se parte de la metodología del panel de consumo extradoméstico.  
</t>
    </r>
    <r>
      <rPr>
        <b/>
        <sz val="11"/>
        <color theme="1"/>
        <rFont val="Calibri"/>
        <family val="2"/>
        <scheme val="minor"/>
      </rPr>
      <t>Universo:</t>
    </r>
    <r>
      <rPr>
        <sz val="11"/>
        <color theme="1"/>
        <rFont val="Calibri"/>
        <family val="2"/>
        <scheme val="minor"/>
      </rPr>
      <t xml:space="preserve">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residentes en España. Asimismo, no recoge el consumo realizado en las Islas Canarias ni en las ciudades autónomas de Ceuta y Melilla.
</t>
    </r>
    <r>
      <rPr>
        <b/>
        <sz val="11"/>
        <color theme="1"/>
        <rFont val="Calibri"/>
        <family val="2"/>
        <scheme val="minor"/>
      </rPr>
      <t>Muestra:</t>
    </r>
    <r>
      <rPr>
        <sz val="11"/>
        <color theme="1"/>
        <rFont val="Calibri"/>
        <family val="2"/>
        <scheme val="minor"/>
      </rPr>
      <t xml:space="preserve"> 1.000 panelistas de entre 15 y 75 años que colaboran en continúo y declaran cada día el consumo que realizan fuera del hogar y por tanto el desperdicio generado de ese consumo. La información se recoge mediante una aplicación de smartphone, con una declaración manual guiada por categorías consumidas.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metodología empleada en el Panel de cuantificación del desperdicio alimentario fuera de hogares permite obtener datos fiables y representativos, dado que:
   • Los individuos que participan tienen amplia experiencia en la participación en paneles.
   • Las encuestas están diseñadas para permitir una rápida cumplimentación.
   • Las posibilidades de respuesta están adaptadas a la realidad del individuo, al componerse de los productos que esos mismos han comprado y las recetas que esos mismos han declarado consumir.
   • Asimismo, permite que los panelistas cuantifiquen el desperdicio en unidades de medida diferentes según el producto a elección del panelista.</t>
    </r>
  </si>
  <si>
    <t>Conclusiones del panel de desperdicio alimentario fuera del hogar</t>
  </si>
  <si>
    <t>.T.Alimentos TOTAL ING</t>
  </si>
  <si>
    <t>Total Bebidas</t>
  </si>
  <si>
    <t>Total Bebidas Frias</t>
  </si>
  <si>
    <t>Total Bebidas Calientes</t>
  </si>
  <si>
    <t>Total Aperitivos</t>
  </si>
  <si>
    <t>Regiones</t>
  </si>
  <si>
    <t>Total España</t>
  </si>
  <si>
    <t>Barcelona metropolitana</t>
  </si>
  <si>
    <t>Resto catalano- aragonesa</t>
  </si>
  <si>
    <t>Levante</t>
  </si>
  <si>
    <t>Andalucía</t>
  </si>
  <si>
    <t>Madrid metropolitana</t>
  </si>
  <si>
    <t>Resto centro</t>
  </si>
  <si>
    <t>Nortecentro</t>
  </si>
  <si>
    <t>Noroeste</t>
  </si>
  <si>
    <t>&lt;2MIL</t>
  </si>
  <si>
    <t>Habitat</t>
  </si>
  <si>
    <t>&lt;2 Mil</t>
  </si>
  <si>
    <t>2-5MIL</t>
  </si>
  <si>
    <t>2-5 Mil</t>
  </si>
  <si>
    <t>5-10MIL</t>
  </si>
  <si>
    <t>5-10 Mil</t>
  </si>
  <si>
    <t>10-30MIL</t>
  </si>
  <si>
    <t>10-30 Mil</t>
  </si>
  <si>
    <t>30-100MIL</t>
  </si>
  <si>
    <t>30-100 Mil</t>
  </si>
  <si>
    <t>100-200MIL</t>
  </si>
  <si>
    <t>100-200 Mil</t>
  </si>
  <si>
    <t>200-500MIL</t>
  </si>
  <si>
    <t>200-500 Mil</t>
  </si>
  <si>
    <t>&gt;500MIL</t>
  </si>
  <si>
    <t>&gt;500 Mil</t>
  </si>
  <si>
    <t>Edad Comprador</t>
  </si>
  <si>
    <t>De 15 a 19 años</t>
  </si>
  <si>
    <t>De 20 a 24 años</t>
  </si>
  <si>
    <t>De 25 a 34 años</t>
  </si>
  <si>
    <t>De 35 a 49 años</t>
  </si>
  <si>
    <t>De 50 a 59 años</t>
  </si>
  <si>
    <t>De 60 a 75 años</t>
  </si>
  <si>
    <t>Clase Socioeconomica</t>
  </si>
  <si>
    <t>Alta y media alta</t>
  </si>
  <si>
    <t>Media</t>
  </si>
  <si>
    <t>Media baja</t>
  </si>
  <si>
    <t>Baja</t>
  </si>
  <si>
    <t>Lugar de consumo</t>
  </si>
  <si>
    <t>T.ESPAÑA</t>
  </si>
  <si>
    <t>EN LA CALLE</t>
  </si>
  <si>
    <t>EN CASA DE OTROS</t>
  </si>
  <si>
    <t>EN EL ESTABLECIMIENTO</t>
  </si>
  <si>
    <t>EN EL TRABAJO</t>
  </si>
  <si>
    <t>EN COLEGIO/INSTITUTO/UNIV.</t>
  </si>
  <si>
    <t>EN MI CASA</t>
  </si>
  <si>
    <t>EN M.TRANSP.(AVION,TREN,AUTOC,E</t>
  </si>
  <si>
    <t>EN OTRO LUGAR</t>
  </si>
  <si>
    <t>Momento de consumo</t>
  </si>
  <si>
    <t>DESAYUNO</t>
  </si>
  <si>
    <t>APERITIVO/ANTES DE COMER</t>
  </si>
  <si>
    <t>COMIDA</t>
  </si>
  <si>
    <t>TARDE/MERIENDA</t>
  </si>
  <si>
    <t>ANTES DE CENAR</t>
  </si>
  <si>
    <t>CENA</t>
  </si>
  <si>
    <t>DESPUES DE LA CENA</t>
  </si>
  <si>
    <t>DURANTE EL DIA</t>
  </si>
  <si>
    <t>Entorno de consumo</t>
  </si>
  <si>
    <t>CON AMIGOS</t>
  </si>
  <si>
    <t>CON CLIENTES</t>
  </si>
  <si>
    <t>CON COMPAÑEROS DE TRABAJO</t>
  </si>
  <si>
    <t>CON COMPAÑEROS DE CLASE</t>
  </si>
  <si>
    <t>CON FAMILIA</t>
  </si>
  <si>
    <t>CON LA PAREJA</t>
  </si>
  <si>
    <t>ESTABA SOLO/A</t>
  </si>
  <si>
    <t>OTROS</t>
  </si>
  <si>
    <t>Motivo de consumo</t>
  </si>
  <si>
    <t>ESTAR TRABAJANDO</t>
  </si>
  <si>
    <t>COMIDA DE NEGOCIOS</t>
  </si>
  <si>
    <t>POR PLACER/RELAX</t>
  </si>
  <si>
    <t>TENER HAMBRE/SIN PLANIFICAR</t>
  </si>
  <si>
    <t>ESTAR DE COMPRAS</t>
  </si>
  <si>
    <t>NO COCINAR EN CASA</t>
  </si>
  <si>
    <t>CELEBRACION/FIESTA/SALIR TOMAR</t>
  </si>
  <si>
    <t>VIENDO DEPORTES</t>
  </si>
  <si>
    <t>OTROS MOTIVOS</t>
  </si>
  <si>
    <t>Patatas Fritas + Otros Aperitivos Salados</t>
  </si>
  <si>
    <t>Frutos Secos</t>
  </si>
  <si>
    <t>Chocolatinas/Chocolate/Bombones</t>
  </si>
  <si>
    <t>Chicles</t>
  </si>
  <si>
    <t>Caramelos</t>
  </si>
  <si>
    <t>Golosinas</t>
  </si>
  <si>
    <t>TOTAL BEBIDAS</t>
  </si>
  <si>
    <t>.Total Bebidas Frias</t>
  </si>
  <si>
    <t>Total bebidas de vino</t>
  </si>
  <si>
    <t>Sidra</t>
  </si>
  <si>
    <t>Cerveza</t>
  </si>
  <si>
    <t>Espirituosas</t>
  </si>
  <si>
    <t>T.Zumo+Horchata+Mosto</t>
  </si>
  <si>
    <t>Agua Envasada</t>
  </si>
  <si>
    <t>Bebidas Refrescantes</t>
  </si>
  <si>
    <t>.Total Bebidas Caliente</t>
  </si>
  <si>
    <t>Cafe</t>
  </si>
  <si>
    <t>Leche+bebidas vegetales</t>
  </si>
  <si>
    <t>Infusiones</t>
  </si>
  <si>
    <t>Resto Bebidas Caliente</t>
  </si>
  <si>
    <t>.T.Carne Ing.</t>
  </si>
  <si>
    <t>.T.Pescados/Marisc.Ing</t>
  </si>
  <si>
    <t>.Derivados lacteos Ing</t>
  </si>
  <si>
    <t>.Fruta Ing.</t>
  </si>
  <si>
    <t>.Hortalizas/Verdur.Ing</t>
  </si>
  <si>
    <t>.Aceite alino Ing.</t>
  </si>
  <si>
    <t>.Pan Ing.</t>
  </si>
  <si>
    <t>.Pastas Ing.</t>
  </si>
  <si>
    <t>.Arroz Ing.</t>
  </si>
  <si>
    <t>.Legumbres Ing.</t>
  </si>
  <si>
    <t>Batidos</t>
  </si>
  <si>
    <t>Helados</t>
  </si>
  <si>
    <t>Galletas</t>
  </si>
  <si>
    <t>Bollería</t>
  </si>
  <si>
    <t>Pal.pan+barrit+tortit</t>
  </si>
  <si>
    <t>.Resto productos Ing.</t>
  </si>
  <si>
    <t>Desperdicio</t>
  </si>
  <si>
    <t>Compra</t>
  </si>
  <si>
    <t>NOMENCLATURA</t>
  </si>
  <si>
    <t>VARIABLES KPI</t>
  </si>
  <si>
    <t>VARIABLES PERFIL</t>
  </si>
  <si>
    <t>VOLUMEN (Miles kg ó litros)</t>
  </si>
  <si>
    <t>DISTRIBUCION VOLUMEN X CRITERIO (kg ó litros)</t>
  </si>
  <si>
    <t>PENETRACION (%)</t>
  </si>
  <si>
    <t>FRECUENCIA DESPERDICIO (Actos)</t>
  </si>
  <si>
    <t>DESPERDICIO PER CAPITA (kg ó litros por individuo)</t>
  </si>
  <si>
    <t>Total Alimentación</t>
  </si>
  <si>
    <t>DEMO</t>
  </si>
  <si>
    <t>Año 2020</t>
  </si>
  <si>
    <t>Año 2021</t>
  </si>
  <si>
    <t>AÑO 2022</t>
  </si>
  <si>
    <t>BCN AM</t>
  </si>
  <si>
    <t>REST.CAT ARAGON</t>
  </si>
  <si>
    <t>LEVANTE</t>
  </si>
  <si>
    <t>ANDALUCIA</t>
  </si>
  <si>
    <t>MDD AM</t>
  </si>
  <si>
    <t>RTO CENTRO</t>
  </si>
  <si>
    <t>NORTE-CENTRO</t>
  </si>
  <si>
    <t>NOROESTE</t>
  </si>
  <si>
    <t>DE 15 A 19 AÑOS</t>
  </si>
  <si>
    <t>DE 20 A 24 AÑOS</t>
  </si>
  <si>
    <t>DE 25 A 34 AÑOS</t>
  </si>
  <si>
    <t>DE 35 A 49 AÑOS</t>
  </si>
  <si>
    <t>DE 50 A 59 AÑOS</t>
  </si>
  <si>
    <t>DE 60 A 75 AÑOS</t>
  </si>
  <si>
    <t>ALTA Y MEDIA ALTA</t>
  </si>
  <si>
    <t>MEDIA</t>
  </si>
  <si>
    <t>MEDIA BAJA</t>
  </si>
  <si>
    <t>BAJA</t>
  </si>
  <si>
    <t>Measures</t>
  </si>
  <si>
    <t>AÑO 2020</t>
  </si>
  <si>
    <t>AÑO 2021</t>
  </si>
  <si>
    <t/>
  </si>
  <si>
    <t>BATIDOS</t>
  </si>
  <si>
    <t>HELADOS</t>
  </si>
  <si>
    <t>GALLETAS</t>
  </si>
  <si>
    <t>BOLLERÍA</t>
  </si>
  <si>
    <t>PAL.PAN+BARRIT+TORTIT</t>
  </si>
  <si>
    <t xml:space="preserve">Se reduce el desperdicio de alimentos fuera de casa (11,3 %) con un menor número de compradores desperdiciando (5,9 %).							</t>
  </si>
  <si>
    <t xml:space="preserve">Por edad del comprador es el grupo más adulto 60-75 años quienes alcanzan una penetración más elevada, de ellos el 52,6 % desperdician productos de alimentación frente al 46,1 % de la media nacional. Los jóvenes de 15 a 19 años también superan este promedio nacional, de ellos el 49,7 % han desperdiciado, aunque son el colectivo que más esfuerzos realiza en la mejor gestión de los productos con un retroceso del 63,4 %, es decir pasan a representar del 6,6 % al 2,7 % del volumen total desperdiciado. Por su parte, son los adultos de 35-49 años quienes mantienen la mayor proporción con el 32,1 % del volumen desperdiciado.  
El consumo ""en el establecimiento"" representa el 41,2 % del volumen desperdiciado en este año, y es que casi 1 de cada 3 individuos ha desperdiciado aquí, aumentando el número de personas que tiran aquí (4,5 %). Aumenta el desperdicio relacionado con los lugares de trabajo, así como de colegios, universidades o institutos, representando cerca de 1 de cada 10 kilos. 			
En cuanto a los momentos de consumo en los que se produce mayor desperdicio son los momentos principales del día como las comidas y las cenas, quienes acumulan más de 62,0 % del desperdicio total. Sin embargo, en términos de frecuencia de desperdicio es el momento del desayuno o los consumos realizados antes de cenar, quienes cuentan con más proporción de frecuencia de desperdicio. 	
La situación que concentra mayor proporción de desperdicio y también mayor porcentaje de individuos desperdiciando son las relacionadas con tener hambre, aquellos consumos que se hacen sin planificar o los relacionados con celebraciones/fiestas o salir a tomar algo (32,4 %). Sin embargo, es la comida de negocios quien cuenta con una frecuencia mayor de desperdicio que asciende a 12,4 actos de desperdicio al año. 							</t>
  </si>
  <si>
    <t xml:space="preserve">La tasa de desperdicio, es decir el ratio entre el volumen comprado fuera del hogar y el volumen desperdiciado, es del 0,8 %. La gestión del desperdicio es más eficiente fuera que dentro de los hogares si tenemos en cuenta la comparativa con la tasa de desperdicio realizada por los hogares la diferencia es sustancia. 
Por tipología de alimentos, son los alimentos quienes lideran la proporción del desperdicio, pues concentran el 51,4 % del volumen total desperdiciado. También es mayor la proporción de personas que deja algún tipo de alimento que de bebidas (33,2 % vs 25,1 % respectivamente). La tendencia no obstante para ambos productos es decreciente, es decir, este año se redujo un 13,6 % el volumen de bebidas mientras que la mejor gestión de alimentos lo hizo en una proporción del 11,5 %. 	
Durante el año 2022, el 46,1 % de los individuos han desperdiciado productos de alimentación en sus consumos fuera del ámbito doméstico. La frecuencia de desperdicio es de 5,4 actos; esto implica que se arrojan al cubo productos de alimentación en 5,4 actos de consumo, con respecto a las 116,44 veces que se ha consumido fuera de casa durante el año, es decir el 4,7 % de las ocasiones de consumo realizas fuera del hogar llevan acompañado desperdicio alimentario. 
Las zonas geográficas con el porcentaje de penetración de desperdicio más alto las encontramos en el área metropolitana de Madrid y Barcelona y en la región de Levante. De hecho, estas tres áreas suponen el 34,8 % del volumen desperdiciado. No obstante, el área geográfica que tiene mayor peso en materia de desperdicio es Andalucía (20,2 %), región que este año, lejos de la tendencia de mejor gestión de la alimentación, tiro un 4,3 % más que a cierre de año 2021, y eso que reduce de manera cuantiosa la proporción de compradores que desperdicia comida pasando del 51,9 % al 55,0 %. Por lo que podemos decir que Andalucía tiene menos gente que desperdicia fuera de casa, pero que lo hacen en mayor proporción, tiran más por individuo.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</si>
</sst>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_-;\-* #,##0.00\ _€_-;_-* &quot;-&quot;??\ _€_-;_-@_-"/>
    <numFmt numFmtId="165" formatCode="_-* #,##0.0\ _€_-;\-* #,##0.0\ _€_-;_-* &quot;-&quot;??\ _€_-;_-@_-"/>
    <numFmt numFmtId="166" formatCode="0.0%"/>
    <numFmt numFmtId="167" formatCode="0.0"/>
    <numFmt numFmtId="168" formatCode="0.0\ %"/>
    <numFmt numFmtId="169" formatCode="_-* #,##0.0\ _€_-;\-* #,##0.0\ _€_-;_-* &quot;-&quot;?\ _€_-;_-@_-"/>
    <numFmt numFmtId="170" formatCode="#,##0.0_ ;\-#,##0.0\ "/>
  </numFmts>
  <fonts count="42" x14ac:knownFonts="1">
    <font>
      <sz val="11"/>
      <color theme="1"/>
      <name val="Calibri"/>
      <family val="2"/>
      <scheme val="minor"/>
    </font>
    <font>
      <sz val="11"/>
      <color theme="1"/>
      <name val="Calibri"/>
      <family val="2"/>
      <scheme val="minor"/>
    </font>
    <font>
      <sz val="11"/>
      <color theme="1"/>
      <name val="Arial"/>
      <family val="2"/>
    </font>
    <font>
      <sz val="12"/>
      <color theme="1"/>
      <name val="Calibri"/>
      <family val="2"/>
    </font>
    <font>
      <b/>
      <sz val="12"/>
      <color theme="1"/>
      <name val="Calibri"/>
      <family val="2"/>
    </font>
    <font>
      <sz val="10"/>
      <color theme="1"/>
      <name val="Calibri"/>
      <family val="2"/>
    </font>
    <font>
      <b/>
      <sz val="10"/>
      <color theme="1"/>
      <name val="Calibri"/>
      <family val="2"/>
    </font>
    <font>
      <sz val="12"/>
      <color rgb="FFFF0000"/>
      <name val="Calibri"/>
      <family val="2"/>
    </font>
    <font>
      <sz val="12"/>
      <color theme="0"/>
      <name val="Calibri"/>
      <family val="2"/>
    </font>
    <font>
      <sz val="11"/>
      <color theme="0"/>
      <name val="Calibri"/>
      <family val="2"/>
    </font>
    <font>
      <sz val="11"/>
      <color theme="0"/>
      <name val="Arial"/>
      <family val="2"/>
    </font>
    <font>
      <sz val="10"/>
      <color theme="0"/>
      <name val="Calibri"/>
      <family val="2"/>
    </font>
    <font>
      <sz val="14"/>
      <color theme="0"/>
      <name val="Calibri"/>
      <family val="2"/>
    </font>
    <font>
      <sz val="8"/>
      <color theme="0"/>
      <name val="Calibri"/>
      <family val="2"/>
    </font>
    <font>
      <u/>
      <sz val="11"/>
      <color theme="10"/>
      <name val="Arial"/>
      <family val="2"/>
    </font>
    <font>
      <b/>
      <i/>
      <sz val="11"/>
      <color rgb="FF92AE29"/>
      <name val="Arial"/>
      <family val="2"/>
    </font>
    <font>
      <b/>
      <sz val="24"/>
      <color indexed="8"/>
      <name val="Cambria"/>
      <family val="1"/>
    </font>
    <font>
      <sz val="10"/>
      <color rgb="FFFF0000"/>
      <name val="Arial"/>
      <family val="2"/>
    </font>
    <font>
      <sz val="9"/>
      <color rgb="FFFF0000"/>
      <name val="Calibri"/>
      <family val="2"/>
    </font>
    <font>
      <sz val="10"/>
      <color theme="1"/>
      <name val="Calibri"/>
      <family val="2"/>
      <scheme val="minor"/>
    </font>
    <font>
      <sz val="11"/>
      <color theme="0"/>
      <name val="Calibri"/>
      <family val="2"/>
      <scheme val="minor"/>
    </font>
    <font>
      <sz val="9"/>
      <color theme="1"/>
      <name val="Calibri"/>
      <family val="2"/>
      <scheme val="minor"/>
    </font>
    <font>
      <sz val="10"/>
      <color theme="0"/>
      <name val="Arial"/>
      <family val="2"/>
    </font>
    <font>
      <u/>
      <sz val="11"/>
      <color theme="10"/>
      <name val="Calibri"/>
      <family val="2"/>
      <scheme val="minor"/>
    </font>
    <font>
      <sz val="20"/>
      <color rgb="FF92D050"/>
      <name val="Calibri"/>
      <family val="2"/>
      <scheme val="minor"/>
    </font>
    <font>
      <sz val="20"/>
      <color rgb="FF92D400"/>
      <name val="Calibri"/>
      <family val="2"/>
      <scheme val="minor"/>
    </font>
    <font>
      <b/>
      <sz val="14"/>
      <color theme="1"/>
      <name val="Calibri"/>
      <family val="2"/>
    </font>
    <font>
      <sz val="20"/>
      <color theme="1" tint="0.499984740745262"/>
      <name val="Calibri"/>
      <family val="2"/>
      <scheme val="minor"/>
    </font>
    <font>
      <b/>
      <sz val="20"/>
      <color theme="1" tint="0.499984740745262"/>
      <name val="Calibri"/>
      <family val="2"/>
      <scheme val="minor"/>
    </font>
    <font>
      <sz val="12"/>
      <color rgb="FFFF0000"/>
      <name val="Arial"/>
      <family val="2"/>
    </font>
    <font>
      <b/>
      <sz val="11"/>
      <color theme="1"/>
      <name val="Calibri"/>
      <family val="2"/>
      <scheme val="minor"/>
    </font>
    <font>
      <sz val="11"/>
      <color rgb="FFFF0000"/>
      <name val="Calibri"/>
      <family val="2"/>
      <scheme val="minor"/>
    </font>
    <font>
      <sz val="10"/>
      <color rgb="FFFF0000"/>
      <name val="Calibri"/>
      <family val="2"/>
    </font>
    <font>
      <b/>
      <sz val="10"/>
      <name val="Calibri"/>
      <family val="2"/>
      <scheme val="minor"/>
    </font>
    <font>
      <sz val="11"/>
      <name val="Calibri"/>
      <family val="2"/>
      <scheme val="minor"/>
    </font>
    <font>
      <sz val="8"/>
      <color rgb="FFFF0000"/>
      <name val="Calibri"/>
      <family val="2"/>
    </font>
    <font>
      <sz val="20"/>
      <color theme="1" tint="4.9989318521683403E-2"/>
      <name val="Calibri"/>
      <family val="2"/>
      <scheme val="minor"/>
    </font>
    <font>
      <b/>
      <sz val="18"/>
      <color rgb="FF000000"/>
      <name val="Cambria"/>
      <family val="1"/>
    </font>
    <font>
      <b/>
      <sz val="11"/>
      <name val="Calibri"/>
      <family val="2"/>
      <scheme val="minor"/>
    </font>
    <font>
      <sz val="12"/>
      <color rgb="FF000000"/>
      <name val="Arial"/>
      <family val="2"/>
    </font>
    <font>
      <sz val="11"/>
      <color rgb="FF000000"/>
      <name val="Calibri"/>
      <family val="2"/>
      <scheme val="minor"/>
    </font>
    <font>
      <sz val="11"/>
      <name val="Calibri"/>
      <family val="2"/>
    </font>
  </fonts>
  <fills count="7">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tint="-0.14999847407452621"/>
        <bgColor indexed="64"/>
      </patternFill>
    </fill>
  </fills>
  <borders count="25">
    <border>
      <left/>
      <right/>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style="thin">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bottom style="thin">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2" tint="-0.499984740745262"/>
      </left>
      <right style="thin">
        <color theme="2" tint="-0.499984740745262"/>
      </right>
      <top style="thin">
        <color theme="2" tint="-0.499984740745262"/>
      </top>
      <bottom style="hair">
        <color theme="0" tint="-0.24994659260841701"/>
      </bottom>
      <diagonal/>
    </border>
    <border>
      <left style="thin">
        <color theme="2" tint="-0.499984740745262"/>
      </left>
      <right style="thin">
        <color theme="2" tint="-0.499984740745262"/>
      </right>
      <top style="hair">
        <color theme="0" tint="-0.24994659260841701"/>
      </top>
      <bottom style="hair">
        <color theme="0" tint="-0.24994659260841701"/>
      </bottom>
      <diagonal/>
    </border>
    <border>
      <left style="thin">
        <color theme="2" tint="-0.499984740745262"/>
      </left>
      <right style="thin">
        <color theme="2" tint="-0.499984740745262"/>
      </right>
      <top/>
      <bottom style="hair">
        <color theme="0" tint="-0.24994659260841701"/>
      </bottom>
      <diagonal/>
    </border>
    <border>
      <left/>
      <right/>
      <top style="thin">
        <color theme="2" tint="-0.499984740745262"/>
      </top>
      <bottom/>
      <diagonal/>
    </border>
    <border>
      <left style="thick">
        <color theme="0" tint="-0.14996795556505021"/>
      </left>
      <right/>
      <top style="thick">
        <color theme="0" tint="-0.14996795556505021"/>
      </top>
      <bottom style="thick">
        <color theme="0" tint="-0.14996795556505021"/>
      </bottom>
      <diagonal/>
    </border>
    <border>
      <left/>
      <right/>
      <top style="thick">
        <color theme="0" tint="-0.14996795556505021"/>
      </top>
      <bottom style="thick">
        <color theme="0" tint="-0.14996795556505021"/>
      </bottom>
      <diagonal/>
    </border>
    <border>
      <left/>
      <right/>
      <top/>
      <bottom style="medium">
        <color indexed="64"/>
      </bottom>
      <diagonal/>
    </border>
    <border>
      <left style="thick">
        <color rgb="FF92AE29"/>
      </left>
      <right/>
      <top/>
      <bottom style="medium">
        <color indexed="64"/>
      </bottom>
      <diagonal/>
    </border>
    <border>
      <left style="hair">
        <color theme="0" tint="-0.499984740745262"/>
      </left>
      <right style="hair">
        <color theme="0" tint="-0.499984740745262"/>
      </right>
      <top/>
      <bottom style="hair">
        <color theme="0" tint="-0.499984740745262"/>
      </bottom>
      <diagonal/>
    </border>
    <border>
      <left style="thin">
        <color theme="2" tint="-0.499984740745262"/>
      </left>
      <right style="thin">
        <color theme="2" tint="-0.499984740745262"/>
      </right>
      <top style="hair">
        <color theme="0" tint="-0.24994659260841701"/>
      </top>
      <bottom style="thin">
        <color theme="0" tint="-0.499984740745262"/>
      </bottom>
      <diagonal/>
    </border>
  </borders>
  <cellStyleXfs count="10">
    <xf numFmtId="0" fontId="0" fillId="0" borderId="0"/>
    <xf numFmtId="164" fontId="1"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14" fillId="0" borderId="0" applyNumberFormat="0" applyFill="0" applyBorder="0" applyAlignment="0" applyProtection="0"/>
    <xf numFmtId="0" fontId="23" fillId="0" borderId="0" applyNumberFormat="0" applyFill="0" applyBorder="0" applyAlignment="0" applyProtection="0"/>
    <xf numFmtId="0" fontId="2" fillId="0" borderId="0"/>
    <xf numFmtId="9" fontId="1" fillId="0" borderId="0" applyFont="0" applyFill="0" applyBorder="0" applyAlignment="0" applyProtection="0"/>
  </cellStyleXfs>
  <cellXfs count="115">
    <xf numFmtId="0" fontId="0" fillId="0" borderId="0" xfId="0"/>
    <xf numFmtId="164" fontId="0" fillId="0" borderId="0" xfId="1" applyFont="1"/>
    <xf numFmtId="164" fontId="0" fillId="0" borderId="0" xfId="1" applyFont="1" applyAlignment="1">
      <alignment horizontal="center"/>
    </xf>
    <xf numFmtId="0" fontId="3" fillId="0" borderId="0" xfId="2" applyFont="1" applyProtection="1">
      <protection hidden="1"/>
    </xf>
    <xf numFmtId="165" fontId="3" fillId="0" borderId="1" xfId="3" applyNumberFormat="1" applyFont="1" applyFill="1" applyBorder="1" applyAlignment="1" applyProtection="1">
      <alignment horizontal="center"/>
      <protection hidden="1"/>
    </xf>
    <xf numFmtId="0" fontId="4" fillId="2" borderId="2" xfId="4" applyFont="1" applyFill="1" applyBorder="1" applyAlignment="1" applyProtection="1">
      <alignment horizontal="center" vertical="center" wrapText="1"/>
      <protection hidden="1"/>
    </xf>
    <xf numFmtId="0" fontId="7" fillId="3" borderId="0" xfId="2" applyFont="1" applyFill="1" applyAlignment="1" applyProtection="1">
      <alignment horizontal="right" wrapText="1"/>
      <protection locked="0"/>
    </xf>
    <xf numFmtId="0" fontId="11" fillId="0" borderId="0" xfId="2" applyFont="1" applyAlignment="1" applyProtection="1">
      <alignment horizontal="center" vertical="center" wrapText="1"/>
      <protection locked="0"/>
    </xf>
    <xf numFmtId="0" fontId="13" fillId="0" borderId="0" xfId="2" applyFont="1" applyAlignment="1" applyProtection="1">
      <alignment horizontal="center" vertical="center" wrapText="1"/>
      <protection locked="0"/>
    </xf>
    <xf numFmtId="0" fontId="0" fillId="4" borderId="0" xfId="0" applyFill="1"/>
    <xf numFmtId="0" fontId="7" fillId="0" borderId="0" xfId="2" applyFont="1" applyProtection="1">
      <protection locked="0"/>
    </xf>
    <xf numFmtId="0" fontId="17" fillId="0" borderId="0" xfId="2" applyFont="1" applyProtection="1">
      <protection locked="0"/>
    </xf>
    <xf numFmtId="165" fontId="3" fillId="0" borderId="1" xfId="3" applyNumberFormat="1" applyFont="1" applyFill="1" applyBorder="1" applyAlignment="1" applyProtection="1">
      <alignment horizontal="center" vertical="center"/>
      <protection hidden="1"/>
    </xf>
    <xf numFmtId="0" fontId="4" fillId="2" borderId="3" xfId="4" applyFont="1" applyFill="1" applyBorder="1" applyAlignment="1" applyProtection="1">
      <alignment horizontal="center" vertical="center" wrapText="1"/>
      <protection hidden="1"/>
    </xf>
    <xf numFmtId="165" fontId="3" fillId="0" borderId="5" xfId="3" applyNumberFormat="1" applyFont="1" applyFill="1" applyBorder="1" applyAlignment="1" applyProtection="1">
      <alignment horizontal="center"/>
      <protection hidden="1"/>
    </xf>
    <xf numFmtId="165" fontId="3" fillId="0" borderId="6" xfId="3" applyNumberFormat="1" applyFont="1" applyFill="1" applyBorder="1" applyAlignment="1" applyProtection="1">
      <alignment horizontal="center"/>
      <protection hidden="1"/>
    </xf>
    <xf numFmtId="165" fontId="3" fillId="0" borderId="8" xfId="3" applyNumberFormat="1" applyFont="1" applyFill="1" applyBorder="1" applyAlignment="1" applyProtection="1">
      <alignment horizontal="center"/>
      <protection hidden="1"/>
    </xf>
    <xf numFmtId="165" fontId="3" fillId="0" borderId="10" xfId="3" applyNumberFormat="1" applyFont="1" applyFill="1" applyBorder="1" applyAlignment="1" applyProtection="1">
      <alignment horizontal="center"/>
      <protection hidden="1"/>
    </xf>
    <xf numFmtId="165" fontId="3" fillId="0" borderId="11" xfId="3" applyNumberFormat="1" applyFont="1" applyFill="1" applyBorder="1" applyAlignment="1" applyProtection="1">
      <alignment horizontal="center"/>
      <protection hidden="1"/>
    </xf>
    <xf numFmtId="0" fontId="19" fillId="0" borderId="0" xfId="0" applyFont="1"/>
    <xf numFmtId="164" fontId="19" fillId="0" borderId="0" xfId="1" applyFont="1"/>
    <xf numFmtId="0" fontId="21" fillId="0" borderId="0" xfId="0" applyFont="1"/>
    <xf numFmtId="0" fontId="8" fillId="3" borderId="0" xfId="2" applyFont="1" applyFill="1" applyAlignment="1" applyProtection="1">
      <alignment horizontal="center" vertical="center" wrapText="1"/>
      <protection locked="0"/>
    </xf>
    <xf numFmtId="0" fontId="8" fillId="0" borderId="0" xfId="2" applyFont="1" applyProtection="1">
      <protection locked="0"/>
    </xf>
    <xf numFmtId="0" fontId="22" fillId="0" borderId="0" xfId="2" applyFont="1" applyProtection="1">
      <protection locked="0"/>
    </xf>
    <xf numFmtId="0" fontId="8" fillId="3" borderId="0" xfId="2" applyFont="1" applyFill="1" applyAlignment="1" applyProtection="1">
      <alignment horizontal="right" wrapText="1"/>
      <protection locked="0"/>
    </xf>
    <xf numFmtId="0" fontId="24" fillId="0" borderId="0" xfId="7" applyFont="1" applyAlignment="1">
      <alignment horizontal="left" vertical="center"/>
    </xf>
    <xf numFmtId="0" fontId="25" fillId="0" borderId="0" xfId="0" applyFont="1" applyAlignment="1">
      <alignment vertical="center" wrapText="1"/>
    </xf>
    <xf numFmtId="0" fontId="26" fillId="0" borderId="0" xfId="0" applyFont="1" applyAlignment="1">
      <alignment vertical="center"/>
    </xf>
    <xf numFmtId="0" fontId="28" fillId="0" borderId="0" xfId="7" applyFont="1" applyAlignment="1">
      <alignment horizontal="left" vertical="center"/>
    </xf>
    <xf numFmtId="0" fontId="29" fillId="0" borderId="0" xfId="8" applyFont="1" applyAlignment="1">
      <alignment vertical="center" wrapText="1"/>
    </xf>
    <xf numFmtId="0" fontId="33" fillId="5" borderId="12" xfId="0" applyFont="1" applyFill="1" applyBorder="1" applyAlignment="1" applyProtection="1">
      <alignment horizontal="center" vertical="center" wrapText="1"/>
      <protection hidden="1"/>
    </xf>
    <xf numFmtId="167" fontId="34" fillId="0" borderId="13" xfId="1" applyNumberFormat="1" applyFont="1" applyFill="1" applyBorder="1" applyAlignment="1" applyProtection="1">
      <alignment horizontal="center"/>
      <protection hidden="1"/>
    </xf>
    <xf numFmtId="0" fontId="32" fillId="0" borderId="0" xfId="2" applyFont="1" applyAlignment="1" applyProtection="1">
      <alignment horizontal="center" vertical="center" wrapText="1"/>
      <protection locked="0"/>
    </xf>
    <xf numFmtId="0" fontId="35" fillId="0" borderId="0" xfId="2" applyFont="1" applyAlignment="1" applyProtection="1">
      <alignment horizontal="center" vertical="center" wrapText="1"/>
      <protection locked="0"/>
    </xf>
    <xf numFmtId="0" fontId="33" fillId="5" borderId="14" xfId="0" applyFont="1" applyFill="1" applyBorder="1" applyAlignment="1" applyProtection="1">
      <alignment horizontal="center" vertical="center" wrapText="1"/>
      <protection hidden="1"/>
    </xf>
    <xf numFmtId="167" fontId="34" fillId="0" borderId="15" xfId="1" applyNumberFormat="1" applyFont="1" applyFill="1" applyBorder="1" applyAlignment="1" applyProtection="1">
      <alignment horizontal="center"/>
      <protection hidden="1"/>
    </xf>
    <xf numFmtId="167" fontId="34" fillId="0" borderId="16" xfId="1" applyNumberFormat="1" applyFont="1" applyFill="1" applyBorder="1" applyAlignment="1" applyProtection="1">
      <alignment horizontal="center"/>
      <protection hidden="1"/>
    </xf>
    <xf numFmtId="167" fontId="34" fillId="0" borderId="17" xfId="1" applyNumberFormat="1" applyFont="1" applyFill="1" applyBorder="1" applyAlignment="1" applyProtection="1">
      <alignment horizontal="center"/>
      <protection hidden="1"/>
    </xf>
    <xf numFmtId="0" fontId="36" fillId="0" borderId="0" xfId="7" applyFont="1" applyAlignment="1">
      <alignment horizontal="left" vertical="center"/>
    </xf>
    <xf numFmtId="167" fontId="0" fillId="0" borderId="0" xfId="0" applyNumberFormat="1"/>
    <xf numFmtId="168" fontId="3" fillId="0" borderId="1" xfId="3" applyNumberFormat="1" applyFont="1" applyFill="1" applyBorder="1" applyAlignment="1" applyProtection="1">
      <alignment horizontal="center" vertical="center"/>
      <protection hidden="1"/>
    </xf>
    <xf numFmtId="168" fontId="4" fillId="0" borderId="1" xfId="3" applyNumberFormat="1" applyFont="1" applyFill="1" applyBorder="1" applyAlignment="1" applyProtection="1">
      <alignment horizontal="center" vertical="center"/>
      <protection hidden="1"/>
    </xf>
    <xf numFmtId="0" fontId="7" fillId="3" borderId="0" xfId="2" applyFont="1" applyFill="1" applyAlignment="1" applyProtection="1">
      <alignment horizontal="center" vertical="center" wrapText="1"/>
      <protection locked="0"/>
    </xf>
    <xf numFmtId="0" fontId="11" fillId="0" borderId="0" xfId="2" applyFont="1" applyAlignment="1" applyProtection="1">
      <alignment horizontal="center" vertical="center"/>
      <protection locked="0"/>
    </xf>
    <xf numFmtId="170" fontId="3" fillId="0" borderId="5" xfId="1" applyNumberFormat="1" applyFont="1" applyFill="1" applyBorder="1" applyAlignment="1" applyProtection="1">
      <alignment horizontal="center"/>
      <protection hidden="1"/>
    </xf>
    <xf numFmtId="170" fontId="3" fillId="0" borderId="1" xfId="1" applyNumberFormat="1" applyFont="1" applyFill="1" applyBorder="1" applyAlignment="1" applyProtection="1">
      <alignment horizontal="center"/>
      <protection hidden="1"/>
    </xf>
    <xf numFmtId="170" fontId="3" fillId="0" borderId="10" xfId="1" applyNumberFormat="1" applyFont="1" applyFill="1" applyBorder="1" applyAlignment="1" applyProtection="1">
      <alignment horizontal="center"/>
      <protection hidden="1"/>
    </xf>
    <xf numFmtId="0" fontId="0" fillId="0" borderId="21" xfId="0" applyBorder="1"/>
    <xf numFmtId="0" fontId="0" fillId="0" borderId="0" xfId="0" applyAlignment="1">
      <alignment horizontal="left" vertical="top" wrapText="1"/>
    </xf>
    <xf numFmtId="0" fontId="39" fillId="0" borderId="0" xfId="0" applyFont="1" applyAlignment="1">
      <alignment horizontal="justify" vertical="center" wrapText="1"/>
    </xf>
    <xf numFmtId="0" fontId="39" fillId="0" borderId="0" xfId="0" applyFont="1" applyAlignment="1">
      <alignment horizontal="left" vertical="center" wrapText="1"/>
    </xf>
    <xf numFmtId="0" fontId="27" fillId="0" borderId="0" xfId="0" applyFont="1" applyAlignment="1">
      <alignment vertical="center" wrapText="1"/>
    </xf>
    <xf numFmtId="0" fontId="3" fillId="0" borderId="0" xfId="2" applyFont="1" applyProtection="1">
      <protection locked="0"/>
    </xf>
    <xf numFmtId="0" fontId="15" fillId="0" borderId="0" xfId="6" applyFont="1" applyAlignment="1" applyProtection="1">
      <protection locked="0"/>
    </xf>
    <xf numFmtId="0" fontId="15" fillId="0" borderId="0" xfId="6" applyFont="1" applyProtection="1">
      <protection locked="0"/>
    </xf>
    <xf numFmtId="0" fontId="2" fillId="0" borderId="0" xfId="2" applyProtection="1">
      <protection locked="0"/>
    </xf>
    <xf numFmtId="0" fontId="31" fillId="0" borderId="0" xfId="0" applyFont="1" applyProtection="1">
      <protection locked="0"/>
    </xf>
    <xf numFmtId="0" fontId="20" fillId="0" borderId="0" xfId="0" applyFont="1" applyProtection="1">
      <protection locked="0"/>
    </xf>
    <xf numFmtId="0" fontId="0" fillId="0" borderId="0" xfId="0" applyProtection="1">
      <protection locked="0"/>
    </xf>
    <xf numFmtId="0" fontId="11" fillId="0" borderId="0" xfId="2" applyFont="1" applyProtection="1">
      <protection locked="0"/>
    </xf>
    <xf numFmtId="0" fontId="10" fillId="0" borderId="0" xfId="2" applyFont="1" applyProtection="1">
      <protection locked="0"/>
    </xf>
    <xf numFmtId="0" fontId="12" fillId="0" borderId="0" xfId="2" applyFont="1" applyAlignment="1" applyProtection="1">
      <alignment vertical="center" wrapText="1"/>
      <protection locked="0"/>
    </xf>
    <xf numFmtId="166" fontId="10" fillId="0" borderId="0" xfId="5" applyNumberFormat="1" applyFont="1" applyProtection="1">
      <protection locked="0"/>
    </xf>
    <xf numFmtId="0" fontId="7" fillId="0" borderId="0" xfId="2" applyFont="1" applyAlignment="1" applyProtection="1">
      <alignment horizontal="center" vertical="center" wrapText="1"/>
      <protection locked="0"/>
    </xf>
    <xf numFmtId="164" fontId="9" fillId="3" borderId="0" xfId="3" applyFont="1" applyFill="1" applyBorder="1" applyAlignment="1" applyProtection="1">
      <alignment horizontal="center" vertical="top" wrapText="1"/>
      <protection locked="0"/>
    </xf>
    <xf numFmtId="0" fontId="5" fillId="0" borderId="1" xfId="4" applyFont="1" applyBorder="1" applyAlignment="1" applyProtection="1">
      <alignment horizontal="left" vertical="center" indent="1"/>
      <protection locked="0"/>
    </xf>
    <xf numFmtId="0" fontId="5" fillId="0" borderId="1" xfId="4" applyFont="1" applyBorder="1" applyAlignment="1" applyProtection="1">
      <alignment horizontal="left" vertical="center" indent="3"/>
      <protection locked="0"/>
    </xf>
    <xf numFmtId="0" fontId="5" fillId="0" borderId="1" xfId="4" applyFont="1" applyBorder="1" applyAlignment="1" applyProtection="1">
      <alignment horizontal="left" vertical="center" indent="6"/>
      <protection locked="0"/>
    </xf>
    <xf numFmtId="166" fontId="3" fillId="0" borderId="0" xfId="9" applyNumberFormat="1" applyFont="1" applyProtection="1">
      <protection locked="0"/>
    </xf>
    <xf numFmtId="169" fontId="3" fillId="0" borderId="0" xfId="2" applyNumberFormat="1" applyFont="1" applyProtection="1">
      <protection locked="0"/>
    </xf>
    <xf numFmtId="0" fontId="8" fillId="0" borderId="0" xfId="2" applyFont="1" applyAlignment="1" applyProtection="1">
      <alignment horizontal="center" vertical="center" wrapText="1"/>
      <protection locked="0"/>
    </xf>
    <xf numFmtId="0" fontId="5" fillId="0" borderId="5" xfId="4" applyFont="1" applyBorder="1" applyAlignment="1" applyProtection="1">
      <alignment horizontal="left"/>
      <protection locked="0"/>
    </xf>
    <xf numFmtId="0" fontId="5" fillId="0" borderId="1" xfId="4" applyFont="1" applyBorder="1" applyAlignment="1" applyProtection="1">
      <alignment horizontal="left" indent="1"/>
      <protection locked="0"/>
    </xf>
    <xf numFmtId="0" fontId="5" fillId="0" borderId="10" xfId="4" applyFont="1" applyBorder="1" applyAlignment="1" applyProtection="1">
      <alignment horizontal="left" indent="1"/>
      <protection locked="0"/>
    </xf>
    <xf numFmtId="0" fontId="5" fillId="0" borderId="5" xfId="4" applyFont="1" applyBorder="1" applyAlignment="1" applyProtection="1">
      <alignment horizontal="left" indent="1"/>
      <protection locked="0"/>
    </xf>
    <xf numFmtId="0" fontId="5" fillId="0" borderId="1" xfId="4" applyFont="1" applyBorder="1" applyAlignment="1" applyProtection="1">
      <alignment horizontal="left" vertical="center"/>
      <protection locked="0"/>
    </xf>
    <xf numFmtId="0" fontId="5" fillId="0" borderId="1" xfId="4" applyFont="1" applyBorder="1" applyAlignment="1" applyProtection="1">
      <alignment horizontal="left" vertical="center" indent="2"/>
      <protection locked="0"/>
    </xf>
    <xf numFmtId="0" fontId="18" fillId="0" borderId="0" xfId="2" applyFont="1" applyAlignment="1" applyProtection="1">
      <alignment vertical="center"/>
      <protection locked="0"/>
    </xf>
    <xf numFmtId="0" fontId="3" fillId="0" borderId="18" xfId="2" applyFont="1" applyBorder="1" applyProtection="1">
      <protection locked="0"/>
    </xf>
    <xf numFmtId="0" fontId="4" fillId="2" borderId="2" xfId="4" applyFont="1" applyFill="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165" fontId="3" fillId="0" borderId="1" xfId="3" applyNumberFormat="1" applyFont="1" applyFill="1" applyBorder="1" applyAlignment="1" applyProtection="1">
      <alignment horizontal="center" vertical="center"/>
      <protection locked="0"/>
    </xf>
    <xf numFmtId="167" fontId="34" fillId="0" borderId="13" xfId="1" applyNumberFormat="1" applyFont="1" applyFill="1" applyBorder="1" applyAlignment="1" applyProtection="1">
      <alignment horizontal="center"/>
      <protection locked="0"/>
    </xf>
    <xf numFmtId="170" fontId="3" fillId="0" borderId="23" xfId="1" applyNumberFormat="1" applyFont="1" applyFill="1" applyBorder="1" applyAlignment="1" applyProtection="1">
      <alignment horizontal="center"/>
      <protection hidden="1"/>
    </xf>
    <xf numFmtId="0" fontId="4" fillId="2" borderId="3" xfId="4" applyFont="1" applyFill="1" applyBorder="1" applyAlignment="1" applyProtection="1">
      <alignment horizontal="center" vertical="center" wrapText="1"/>
      <protection locked="0"/>
    </xf>
    <xf numFmtId="0" fontId="33" fillId="5" borderId="14" xfId="0" applyFont="1" applyFill="1" applyBorder="1" applyAlignment="1" applyProtection="1">
      <alignment horizontal="center" vertical="center" wrapText="1"/>
      <protection locked="0"/>
    </xf>
    <xf numFmtId="0" fontId="33" fillId="6" borderId="12" xfId="0" applyFont="1" applyFill="1" applyBorder="1" applyAlignment="1" applyProtection="1">
      <alignment horizontal="center" vertical="center" wrapText="1"/>
      <protection locked="0"/>
    </xf>
    <xf numFmtId="0" fontId="33" fillId="6" borderId="14" xfId="0" applyFont="1" applyFill="1" applyBorder="1" applyAlignment="1" applyProtection="1">
      <alignment horizontal="center" vertical="center" wrapText="1"/>
      <protection locked="0"/>
    </xf>
    <xf numFmtId="0" fontId="41" fillId="0" borderId="0" xfId="2" applyFont="1" applyProtection="1">
      <protection locked="0"/>
    </xf>
    <xf numFmtId="0" fontId="9" fillId="0" borderId="0" xfId="2" applyFont="1" applyProtection="1">
      <protection locked="0"/>
    </xf>
    <xf numFmtId="0" fontId="9" fillId="3" borderId="0" xfId="2" applyFont="1" applyFill="1" applyAlignment="1" applyProtection="1">
      <alignment horizontal="right" wrapText="1"/>
      <protection locked="0"/>
    </xf>
    <xf numFmtId="168" fontId="4" fillId="0" borderId="1" xfId="3" applyNumberFormat="1" applyFont="1" applyFill="1" applyBorder="1" applyAlignment="1" applyProtection="1">
      <alignment horizontal="center" vertical="center"/>
      <protection locked="0"/>
    </xf>
    <xf numFmtId="168" fontId="3" fillId="0" borderId="1" xfId="3" applyNumberFormat="1" applyFont="1" applyFill="1" applyBorder="1" applyAlignment="1" applyProtection="1">
      <alignment horizontal="center" vertical="center"/>
      <protection locked="0"/>
    </xf>
    <xf numFmtId="167" fontId="34" fillId="0" borderId="24" xfId="1" applyNumberFormat="1" applyFont="1" applyFill="1" applyBorder="1" applyAlignment="1" applyProtection="1">
      <alignment horizontal="center"/>
      <protection hidden="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6" fillId="0" borderId="19" xfId="0" applyFont="1" applyBorder="1" applyAlignment="1">
      <alignment horizontal="center" vertical="center"/>
    </xf>
    <xf numFmtId="0" fontId="26" fillId="0" borderId="20" xfId="0" applyFont="1" applyBorder="1" applyAlignment="1">
      <alignment horizontal="center" vertical="center"/>
    </xf>
    <xf numFmtId="0" fontId="0" fillId="0" borderId="0" xfId="0" applyAlignment="1">
      <alignment horizontal="left" vertical="center" wrapText="1"/>
    </xf>
    <xf numFmtId="0" fontId="1" fillId="0" borderId="0" xfId="0" applyFont="1" applyAlignment="1">
      <alignment horizontal="left" vertical="center" wrapText="1"/>
    </xf>
    <xf numFmtId="0" fontId="39" fillId="0" borderId="0" xfId="0" applyFont="1" applyAlignment="1">
      <alignment horizontal="justify" vertical="center" wrapText="1"/>
    </xf>
    <xf numFmtId="0" fontId="38" fillId="0" borderId="0" xfId="0" applyFont="1" applyAlignment="1">
      <alignment horizontal="left" vertical="top"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26" fillId="0" borderId="22" xfId="0" applyFont="1" applyBorder="1" applyAlignment="1">
      <alignment horizontal="center" vertical="center"/>
    </xf>
    <xf numFmtId="0" fontId="26" fillId="0" borderId="21" xfId="0" applyFont="1" applyBorder="1" applyAlignment="1">
      <alignment horizontal="center" vertical="center"/>
    </xf>
    <xf numFmtId="0" fontId="7" fillId="0" borderId="0" xfId="2" applyFont="1" applyAlignment="1" applyProtection="1">
      <alignment horizontal="right" vertical="top" wrapText="1"/>
      <protection locked="0"/>
    </xf>
    <xf numFmtId="0" fontId="27" fillId="0" borderId="0" xfId="0" applyFont="1" applyAlignment="1" applyProtection="1">
      <alignment horizontal="center" vertical="center" wrapText="1"/>
      <protection locked="0"/>
    </xf>
    <xf numFmtId="0" fontId="6" fillId="0" borderId="4" xfId="4" applyFont="1" applyBorder="1" applyAlignment="1" applyProtection="1">
      <alignment horizontal="center" vertical="center" wrapText="1"/>
      <protection locked="0"/>
    </xf>
    <xf numFmtId="0" fontId="6" fillId="0" borderId="7" xfId="4" applyFont="1" applyBorder="1" applyAlignment="1" applyProtection="1">
      <alignment horizontal="center" vertical="center" wrapText="1"/>
      <protection locked="0"/>
    </xf>
    <xf numFmtId="0" fontId="6" fillId="0" borderId="9" xfId="4" applyFont="1" applyBorder="1" applyAlignment="1" applyProtection="1">
      <alignment horizontal="center" vertical="center" wrapText="1"/>
      <protection locked="0"/>
    </xf>
    <xf numFmtId="0" fontId="8" fillId="0" borderId="0" xfId="2" applyFont="1" applyAlignment="1" applyProtection="1">
      <alignment horizontal="right" vertical="top" wrapText="1"/>
      <protection locked="0"/>
    </xf>
    <xf numFmtId="0" fontId="37" fillId="0" borderId="0" xfId="6" applyFont="1" applyAlignment="1" applyProtection="1">
      <alignment horizontal="center" vertical="center" wrapText="1"/>
      <protection locked="0"/>
    </xf>
    <xf numFmtId="0" fontId="16" fillId="0" borderId="0" xfId="6" applyFont="1" applyAlignment="1" applyProtection="1">
      <alignment horizontal="center" vertical="center" wrapText="1"/>
      <protection locked="0"/>
    </xf>
  </cellXfs>
  <cellStyles count="10">
    <cellStyle name="Hipervínculo" xfId="6" builtinId="8"/>
    <cellStyle name="Hipervínculo 2" xfId="7" xr:uid="{ADD0AFE6-5AD6-4DE5-8850-1F9049188A9A}"/>
    <cellStyle name="Millares" xfId="1" builtinId="3"/>
    <cellStyle name="Millares 2" xfId="3" xr:uid="{105F677B-86C2-4A4C-BA8D-7DFA4984F000}"/>
    <cellStyle name="Normal" xfId="0" builtinId="0"/>
    <cellStyle name="Normal 2" xfId="2" xr:uid="{DF9604A3-D2B2-42CC-82ED-4FAEA463804C}"/>
    <cellStyle name="Normal 2 2" xfId="8" xr:uid="{FB0231CF-9CDB-43CC-AB5E-C0B27198C989}"/>
    <cellStyle name="Normal 3" xfId="4" xr:uid="{7F6B7C14-54EA-483B-9FCD-B24E5A2BDFFB}"/>
    <cellStyle name="Porcentaje" xfId="9" builtinId="5"/>
    <cellStyle name="Porcentaje 2" xfId="5" xr:uid="{4E10BE1F-F167-4E44-96D4-EC7E6D1474FB}"/>
  </cellStyles>
  <dxfs count="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Drop" dropStyle="combo" dx="31" fmlaLink="$A$5" fmlaRange="desplegables!$D$2:$D$5" noThreeD="1" sel="1" val="0"/>
</file>

<file path=xl/ctrlProps/ctrlProp10.xml><?xml version="1.0" encoding="utf-8"?>
<formControlPr xmlns="http://schemas.microsoft.com/office/spreadsheetml/2009/9/main" objectType="Drop" dropStyle="combo" dx="31" fmlaLink="$A$5" fmlaRange="desplegables!$F$2:$F$3" noThreeD="1" sel="1" val="0"/>
</file>

<file path=xl/ctrlProps/ctrlProp11.xml><?xml version="1.0" encoding="utf-8"?>
<formControlPr xmlns="http://schemas.microsoft.com/office/spreadsheetml/2009/9/main" objectType="Drop" dropStyle="combo" dx="31" fmlaLink="$A$7" fmlaRange="desplegables!$B$17:$B$30" noThreeD="1" sel="2" val="0"/>
</file>

<file path=xl/ctrlProps/ctrlProp12.xml><?xml version="1.0" encoding="utf-8"?>
<formControlPr xmlns="http://schemas.microsoft.com/office/spreadsheetml/2009/9/main" objectType="Drop" dropStyle="combo" dx="31" fmlaLink="$A$5" fmlaRange="desplegables!$D$2:$D$5" noThreeD="1" sel="1" val="0"/>
</file>

<file path=xl/ctrlProps/ctrlProp13.xml><?xml version="1.0" encoding="utf-8"?>
<formControlPr xmlns="http://schemas.microsoft.com/office/spreadsheetml/2009/9/main" objectType="Drop" dropStyle="combo" dx="31" fmlaLink="$A$5" fmlaRange="desplegables!$F$2:$F$3" noThreeD="1" sel="1" val="0"/>
</file>

<file path=xl/ctrlProps/ctrlProp14.xml><?xml version="1.0" encoding="utf-8"?>
<formControlPr xmlns="http://schemas.microsoft.com/office/spreadsheetml/2009/9/main" objectType="Drop" dropStyle="combo" dx="31" fmlaLink="$A$7" fmlaRange="desplegables!$B$33:$B$49" noThreeD="1" sel="13" val="9"/>
</file>

<file path=xl/ctrlProps/ctrlProp2.xml><?xml version="1.0" encoding="utf-8"?>
<formControlPr xmlns="http://schemas.microsoft.com/office/spreadsheetml/2009/9/main" objectType="Drop" dropStyle="combo" dx="31" fmlaLink="$A$5" fmlaRange="desplegables!$F$2:$F$3" noThreeD="1" sel="2" val="0"/>
</file>

<file path=xl/ctrlProps/ctrlProp3.xml><?xml version="1.0" encoding="utf-8"?>
<formControlPr xmlns="http://schemas.microsoft.com/office/spreadsheetml/2009/9/main" objectType="Drop" dropStyle="combo" dx="31" fmlaLink="$A$7" fmlaRange="desplegables!$B$2:$B$7" noThreeD="1" sel="1" val="0"/>
</file>

<file path=xl/ctrlProps/ctrlProp4.xml><?xml version="1.0" encoding="utf-8"?>
<formControlPr xmlns="http://schemas.microsoft.com/office/spreadsheetml/2009/9/main" objectType="Drop" dropStyle="combo" dx="31" fmlaLink="$A$5" fmlaRange="desplegables!$F$2:$F$3" noThreeD="1" sel="1" val="0"/>
</file>

<file path=xl/ctrlProps/ctrlProp5.xml><?xml version="1.0" encoding="utf-8"?>
<formControlPr xmlns="http://schemas.microsoft.com/office/spreadsheetml/2009/9/main" objectType="Drop" dropStyle="combo" dx="31" fmlaLink="$A$7" fmlaRange="desplegables!$B$2:$B$7" noThreeD="1" sel="1" val="0"/>
</file>

<file path=xl/ctrlProps/ctrlProp6.xml><?xml version="1.0" encoding="utf-8"?>
<formControlPr xmlns="http://schemas.microsoft.com/office/spreadsheetml/2009/9/main" objectType="Drop" dropStyle="combo" dx="31" fmlaLink="$A$5" fmlaRange="desplegables!$D$2:$D$5" noThreeD="1" sel="1" val="0"/>
</file>

<file path=xl/ctrlProps/ctrlProp7.xml><?xml version="1.0" encoding="utf-8"?>
<formControlPr xmlns="http://schemas.microsoft.com/office/spreadsheetml/2009/9/main" objectType="Drop" dropStyle="combo" dx="31" fmlaLink="$A$5" fmlaRange="desplegables!$F$2:$F$3" noThreeD="1" sel="1" val="0"/>
</file>

<file path=xl/ctrlProps/ctrlProp8.xml><?xml version="1.0" encoding="utf-8"?>
<formControlPr xmlns="http://schemas.microsoft.com/office/spreadsheetml/2009/9/main" objectType="Drop" dropStyle="combo" dx="31" fmlaLink="$A$7" fmlaRange="desplegables!$B$9:$B$15" noThreeD="1" sel="2" val="0"/>
</file>

<file path=xl/ctrlProps/ctrlProp9.xml><?xml version="1.0" encoding="utf-8"?>
<formControlPr xmlns="http://schemas.microsoft.com/office/spreadsheetml/2009/9/main" objectType="Drop" dropStyle="combo" dx="31" fmlaLink="$A$5" fmlaRange="desplegables!$D$2:$D$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12</xdr:col>
      <xdr:colOff>266699</xdr:colOff>
      <xdr:row>0</xdr:row>
      <xdr:rowOff>35833</xdr:rowOff>
    </xdr:from>
    <xdr:to>
      <xdr:col>15</xdr:col>
      <xdr:colOff>163684</xdr:colOff>
      <xdr:row>0</xdr:row>
      <xdr:rowOff>625929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9038770" y="35833"/>
          <a:ext cx="2176635" cy="590096"/>
        </a:xfrm>
        <a:prstGeom prst="rect">
          <a:avLst/>
        </a:prstGeom>
      </xdr:spPr>
    </xdr:pic>
    <xdr:clientData/>
  </xdr:twoCellAnchor>
  <xdr:twoCellAnchor editAs="oneCell">
    <xdr:from>
      <xdr:col>9</xdr:col>
      <xdr:colOff>8049</xdr:colOff>
      <xdr:row>2</xdr:row>
      <xdr:rowOff>28132</xdr:rowOff>
    </xdr:from>
    <xdr:to>
      <xdr:col>15</xdr:col>
      <xdr:colOff>21316</xdr:colOff>
      <xdr:row>20</xdr:row>
      <xdr:rowOff>156664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rot="5400000">
          <a:off x="5318434" y="2106425"/>
          <a:ext cx="6945711" cy="4585267"/>
        </a:xfrm>
        <a:prstGeom prst="rect">
          <a:avLst/>
        </a:prstGeom>
      </xdr:spPr>
    </xdr:pic>
    <xdr:clientData/>
  </xdr:twoCellAnchor>
  <xdr:oneCellAnchor>
    <xdr:from>
      <xdr:col>0</xdr:col>
      <xdr:colOff>154214</xdr:colOff>
      <xdr:row>0</xdr:row>
      <xdr:rowOff>43893</xdr:rowOff>
    </xdr:from>
    <xdr:ext cx="2821214" cy="627393"/>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stretch>
          <a:fillRect/>
        </a:stretch>
      </xdr:blipFill>
      <xdr:spPr>
        <a:xfrm>
          <a:off x="154214" y="43893"/>
          <a:ext cx="2821214" cy="627393"/>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884672</xdr:colOff>
      <xdr:row>0</xdr:row>
      <xdr:rowOff>97453</xdr:rowOff>
    </xdr:from>
    <xdr:ext cx="1651169" cy="470776"/>
    <xdr:pic>
      <xdr:nvPicPr>
        <xdr:cNvPr id="3" name="Imagen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4"/>
        <a:stretch>
          <a:fillRect/>
        </a:stretch>
      </xdr:blipFill>
      <xdr:spPr>
        <a:xfrm>
          <a:off x="9922839" y="97453"/>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69850</xdr:colOff>
          <xdr:row>3</xdr:row>
          <xdr:rowOff>127000</xdr:rowOff>
        </xdr:from>
        <xdr:to>
          <xdr:col>2</xdr:col>
          <xdr:colOff>1924050</xdr:colOff>
          <xdr:row>5</xdr:row>
          <xdr:rowOff>107950</xdr:rowOff>
        </xdr:to>
        <xdr:sp macro="" textlink="">
          <xdr:nvSpPr>
            <xdr:cNvPr id="32769" name="Drop Down 1" hidden="1">
              <a:extLst>
                <a:ext uri="{63B3BB69-23CF-44E3-9099-C40C66FF867C}">
                  <a14:compatExt spid="_x0000_s32769"/>
                </a:ext>
                <a:ext uri="{FF2B5EF4-FFF2-40B4-BE49-F238E27FC236}">
                  <a16:creationId xmlns:a16="http://schemas.microsoft.com/office/drawing/2014/main" id="{00000000-0008-0000-0C00-00000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xdr:row>
          <xdr:rowOff>190500</xdr:rowOff>
        </xdr:from>
        <xdr:to>
          <xdr:col>2</xdr:col>
          <xdr:colOff>1917700</xdr:colOff>
          <xdr:row>7</xdr:row>
          <xdr:rowOff>31750</xdr:rowOff>
        </xdr:to>
        <xdr:sp macro="" textlink="">
          <xdr:nvSpPr>
            <xdr:cNvPr id="32770" name="Drop Down 2" hidden="1">
              <a:extLst>
                <a:ext uri="{63B3BB69-23CF-44E3-9099-C40C66FF867C}">
                  <a14:compatExt spid="_x0000_s32770"/>
                </a:ext>
                <a:ext uri="{FF2B5EF4-FFF2-40B4-BE49-F238E27FC236}">
                  <a16:creationId xmlns:a16="http://schemas.microsoft.com/office/drawing/2014/main" id="{00000000-0008-0000-0C00-000002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0</xdr:colOff>
      <xdr:row>0</xdr:row>
      <xdr:rowOff>95250</xdr:rowOff>
    </xdr:from>
    <xdr:ext cx="2024749" cy="450272"/>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1280583" y="95250"/>
          <a:ext cx="2024749" cy="450272"/>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729954</xdr:colOff>
      <xdr:row>0</xdr:row>
      <xdr:rowOff>148051</xdr:rowOff>
    </xdr:from>
    <xdr:ext cx="1651169" cy="470776"/>
    <xdr:pic>
      <xdr:nvPicPr>
        <xdr:cNvPr id="3" name="Imagen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4"/>
        <a:stretch>
          <a:fillRect/>
        </a:stretch>
      </xdr:blipFill>
      <xdr:spPr>
        <a:xfrm>
          <a:off x="9751490" y="148051"/>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69850</xdr:colOff>
          <xdr:row>3</xdr:row>
          <xdr:rowOff>127000</xdr:rowOff>
        </xdr:from>
        <xdr:to>
          <xdr:col>3</xdr:col>
          <xdr:colOff>95250</xdr:colOff>
          <xdr:row>6</xdr:row>
          <xdr:rowOff>19050</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D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894814</xdr:colOff>
      <xdr:row>0</xdr:row>
      <xdr:rowOff>132603</xdr:rowOff>
    </xdr:from>
    <xdr:ext cx="2024749" cy="450272"/>
    <xdr:pic>
      <xdr:nvPicPr>
        <xdr:cNvPr id="5" name="Imagen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5"/>
        <a:stretch>
          <a:fillRect/>
        </a:stretch>
      </xdr:blipFill>
      <xdr:spPr>
        <a:xfrm>
          <a:off x="1029285" y="132603"/>
          <a:ext cx="2024749" cy="450272"/>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810588</xdr:colOff>
      <xdr:row>0</xdr:row>
      <xdr:rowOff>97452</xdr:rowOff>
    </xdr:from>
    <xdr:ext cx="1651169" cy="470776"/>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4"/>
        <a:stretch>
          <a:fillRect/>
        </a:stretch>
      </xdr:blipFill>
      <xdr:spPr>
        <a:xfrm>
          <a:off x="9891088" y="97452"/>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69850</xdr:colOff>
          <xdr:row>3</xdr:row>
          <xdr:rowOff>127000</xdr:rowOff>
        </xdr:from>
        <xdr:to>
          <xdr:col>2</xdr:col>
          <xdr:colOff>1879600</xdr:colOff>
          <xdr:row>5</xdr:row>
          <xdr:rowOff>107950</xdr:rowOff>
        </xdr:to>
        <xdr:sp macro="" textlink="">
          <xdr:nvSpPr>
            <xdr:cNvPr id="45057" name="Drop Down 1" hidden="1">
              <a:extLst>
                <a:ext uri="{63B3BB69-23CF-44E3-9099-C40C66FF867C}">
                  <a14:compatExt spid="_x0000_s45057"/>
                </a:ext>
                <a:ext uri="{FF2B5EF4-FFF2-40B4-BE49-F238E27FC236}">
                  <a16:creationId xmlns:a16="http://schemas.microsoft.com/office/drawing/2014/main" id="{00000000-0008-0000-0E00-000001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xdr:row>
          <xdr:rowOff>190500</xdr:rowOff>
        </xdr:from>
        <xdr:to>
          <xdr:col>2</xdr:col>
          <xdr:colOff>1866900</xdr:colOff>
          <xdr:row>7</xdr:row>
          <xdr:rowOff>38100</xdr:rowOff>
        </xdr:to>
        <xdr:sp macro="" textlink="">
          <xdr:nvSpPr>
            <xdr:cNvPr id="45058" name="Drop Down 2" hidden="1">
              <a:extLst>
                <a:ext uri="{63B3BB69-23CF-44E3-9099-C40C66FF867C}">
                  <a14:compatExt spid="_x0000_s45058"/>
                </a:ext>
                <a:ext uri="{FF2B5EF4-FFF2-40B4-BE49-F238E27FC236}">
                  <a16:creationId xmlns:a16="http://schemas.microsoft.com/office/drawing/2014/main" id="{00000000-0008-0000-0E00-000002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45412</xdr:colOff>
      <xdr:row>0</xdr:row>
      <xdr:rowOff>150369</xdr:rowOff>
    </xdr:from>
    <xdr:ext cx="2024749" cy="450272"/>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5"/>
        <a:stretch>
          <a:fillRect/>
        </a:stretch>
      </xdr:blipFill>
      <xdr:spPr>
        <a:xfrm>
          <a:off x="1368329" y="150369"/>
          <a:ext cx="2024749" cy="450272"/>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6</xdr:col>
      <xdr:colOff>789069</xdr:colOff>
      <xdr:row>0</xdr:row>
      <xdr:rowOff>75933</xdr:rowOff>
    </xdr:from>
    <xdr:ext cx="1651169" cy="470776"/>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4"/>
        <a:stretch>
          <a:fillRect/>
        </a:stretch>
      </xdr:blipFill>
      <xdr:spPr>
        <a:xfrm>
          <a:off x="8409069" y="75933"/>
          <a:ext cx="1651169" cy="470776"/>
        </a:xfrm>
        <a:prstGeom prst="rect">
          <a:avLst/>
        </a:prstGeom>
      </xdr:spPr>
    </xdr:pic>
    <xdr:clientData/>
  </xdr:oneCellAnchor>
  <xdr:oneCellAnchor>
    <xdr:from>
      <xdr:col>1</xdr:col>
      <xdr:colOff>931333</xdr:colOff>
      <xdr:row>0</xdr:row>
      <xdr:rowOff>109009</xdr:rowOff>
    </xdr:from>
    <xdr:ext cx="2024749" cy="450272"/>
    <xdr:pic>
      <xdr:nvPicPr>
        <xdr:cNvPr id="4" name="Imagen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5"/>
        <a:stretch>
          <a:fillRect/>
        </a:stretch>
      </xdr:blipFill>
      <xdr:spPr>
        <a:xfrm>
          <a:off x="994833" y="109009"/>
          <a:ext cx="2024749" cy="45027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66676</xdr:rowOff>
    </xdr:from>
    <xdr:to>
      <xdr:col>1</xdr:col>
      <xdr:colOff>296332</xdr:colOff>
      <xdr:row>0</xdr:row>
      <xdr:rowOff>392206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200" y="66676"/>
          <a:ext cx="651932" cy="325530"/>
        </a:xfrm>
        <a:prstGeom prst="rect">
          <a:avLst/>
        </a:prstGeom>
      </xdr:spPr>
    </xdr:pic>
    <xdr:clientData/>
  </xdr:twoCellAnchor>
  <xdr:twoCellAnchor editAs="oneCell">
    <xdr:from>
      <xdr:col>8</xdr:col>
      <xdr:colOff>1714500</xdr:colOff>
      <xdr:row>0</xdr:row>
      <xdr:rowOff>40822</xdr:rowOff>
    </xdr:from>
    <xdr:to>
      <xdr:col>10</xdr:col>
      <xdr:colOff>15500</xdr:colOff>
      <xdr:row>0</xdr:row>
      <xdr:rowOff>540737</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a:stretch>
          <a:fillRect/>
        </a:stretch>
      </xdr:blipFill>
      <xdr:spPr>
        <a:xfrm>
          <a:off x="7480300" y="40822"/>
          <a:ext cx="1876050" cy="4999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66676</xdr:rowOff>
    </xdr:from>
    <xdr:to>
      <xdr:col>1</xdr:col>
      <xdr:colOff>437250</xdr:colOff>
      <xdr:row>0</xdr:row>
      <xdr:rowOff>349539</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6"/>
          <a:ext cx="551551" cy="279688"/>
        </a:xfrm>
        <a:prstGeom prst="rect">
          <a:avLst/>
        </a:prstGeom>
      </xdr:spPr>
    </xdr:pic>
    <xdr:clientData/>
  </xdr:twoCellAnchor>
  <xdr:twoCellAnchor editAs="oneCell">
    <xdr:from>
      <xdr:col>8</xdr:col>
      <xdr:colOff>2060863</xdr:colOff>
      <xdr:row>0</xdr:row>
      <xdr:rowOff>35050</xdr:rowOff>
    </xdr:from>
    <xdr:to>
      <xdr:col>9</xdr:col>
      <xdr:colOff>759604</xdr:colOff>
      <xdr:row>0</xdr:row>
      <xdr:rowOff>427793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stretch>
          <a:fillRect/>
        </a:stretch>
      </xdr:blipFill>
      <xdr:spPr>
        <a:xfrm>
          <a:off x="7868227" y="35050"/>
          <a:ext cx="1516409" cy="395918"/>
        </a:xfrm>
        <a:prstGeom prst="rect">
          <a:avLst/>
        </a:prstGeom>
      </xdr:spPr>
    </xdr:pic>
    <xdr:clientData/>
  </xdr:twoCellAnchor>
  <xdr:oneCellAnchor>
    <xdr:from>
      <xdr:col>1</xdr:col>
      <xdr:colOff>539999</xdr:colOff>
      <xdr:row>0</xdr:row>
      <xdr:rowOff>0</xdr:rowOff>
    </xdr:from>
    <xdr:ext cx="2024749" cy="450272"/>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5"/>
        <a:stretch>
          <a:fillRect/>
        </a:stretch>
      </xdr:blipFill>
      <xdr:spPr>
        <a:xfrm>
          <a:off x="730499" y="0"/>
          <a:ext cx="2024749" cy="450272"/>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754144</xdr:colOff>
      <xdr:row>0</xdr:row>
      <xdr:rowOff>129908</xdr:rowOff>
    </xdr:from>
    <xdr:ext cx="1651169" cy="470776"/>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a:stretch>
          <a:fillRect/>
        </a:stretch>
      </xdr:blipFill>
      <xdr:spPr>
        <a:xfrm>
          <a:off x="8945644" y="129908"/>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19050</xdr:colOff>
          <xdr:row>4</xdr:row>
          <xdr:rowOff>38100</xdr:rowOff>
        </xdr:from>
        <xdr:to>
          <xdr:col>3</xdr:col>
          <xdr:colOff>323850</xdr:colOff>
          <xdr:row>5</xdr:row>
          <xdr:rowOff>171450</xdr:rowOff>
        </xdr:to>
        <xdr:sp macro="" textlink="">
          <xdr:nvSpPr>
            <xdr:cNvPr id="10241" name="Drop Down 1"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600075</xdr:colOff>
      <xdr:row>0</xdr:row>
      <xdr:rowOff>158750</xdr:rowOff>
    </xdr:from>
    <xdr:ext cx="2024749" cy="450272"/>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033992" y="158750"/>
          <a:ext cx="2024749" cy="450272"/>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4" name="Imagen 3">
          <a:hlinkClick xmlns:r="http://schemas.openxmlformats.org/officeDocument/2006/relationships" r:id="rId1"/>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218722" y="98778"/>
          <a:ext cx="833437" cy="433221"/>
        </a:xfrm>
        <a:prstGeom prst="rect">
          <a:avLst/>
        </a:prstGeom>
      </xdr:spPr>
    </xdr:pic>
    <xdr:clientData/>
  </xdr:oneCellAnchor>
  <xdr:oneCellAnchor>
    <xdr:from>
      <xdr:col>10</xdr:col>
      <xdr:colOff>611</xdr:colOff>
      <xdr:row>0</xdr:row>
      <xdr:rowOff>161658</xdr:rowOff>
    </xdr:from>
    <xdr:ext cx="1651169" cy="470776"/>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10459061" y="161658"/>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19050</xdr:colOff>
          <xdr:row>2</xdr:row>
          <xdr:rowOff>114300</xdr:rowOff>
        </xdr:from>
        <xdr:to>
          <xdr:col>2</xdr:col>
          <xdr:colOff>1866900</xdr:colOff>
          <xdr:row>3</xdr:row>
          <xdr:rowOff>95250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5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xdr:row>
          <xdr:rowOff>107950</xdr:rowOff>
        </xdr:from>
        <xdr:to>
          <xdr:col>2</xdr:col>
          <xdr:colOff>1860550</xdr:colOff>
          <xdr:row>5</xdr:row>
          <xdr:rowOff>184150</xdr:rowOff>
        </xdr:to>
        <xdr:sp macro="" textlink="">
          <xdr:nvSpPr>
            <xdr:cNvPr id="8196" name="Drop Down 4" hidden="1">
              <a:extLst>
                <a:ext uri="{63B3BB69-23CF-44E3-9099-C40C66FF867C}">
                  <a14:compatExt spid="_x0000_s8196"/>
                </a:ext>
                <a:ext uri="{FF2B5EF4-FFF2-40B4-BE49-F238E27FC236}">
                  <a16:creationId xmlns:a16="http://schemas.microsoft.com/office/drawing/2014/main" id="{00000000-0008-0000-0500-00000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0</xdr:colOff>
      <xdr:row>0</xdr:row>
      <xdr:rowOff>152400</xdr:rowOff>
    </xdr:from>
    <xdr:ext cx="2024749" cy="450272"/>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1295400" y="152400"/>
          <a:ext cx="2024749" cy="45027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1076936</xdr:colOff>
      <xdr:row>0</xdr:row>
      <xdr:rowOff>218808</xdr:rowOff>
    </xdr:from>
    <xdr:ext cx="1651169" cy="470776"/>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
        <a:stretch>
          <a:fillRect/>
        </a:stretch>
      </xdr:blipFill>
      <xdr:spPr>
        <a:xfrm>
          <a:off x="10916261" y="218808"/>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69850</xdr:colOff>
          <xdr:row>3</xdr:row>
          <xdr:rowOff>127000</xdr:rowOff>
        </xdr:from>
        <xdr:to>
          <xdr:col>2</xdr:col>
          <xdr:colOff>1924050</xdr:colOff>
          <xdr:row>5</xdr:row>
          <xdr:rowOff>107950</xdr:rowOff>
        </xdr:to>
        <xdr:sp macro="" textlink="">
          <xdr:nvSpPr>
            <xdr:cNvPr id="20481" name="Drop Down 1" hidden="1">
              <a:extLst>
                <a:ext uri="{63B3BB69-23CF-44E3-9099-C40C66FF867C}">
                  <a14:compatExt spid="_x0000_s20481"/>
                </a:ext>
                <a:ext uri="{FF2B5EF4-FFF2-40B4-BE49-F238E27FC236}">
                  <a16:creationId xmlns:a16="http://schemas.microsoft.com/office/drawing/2014/main" id="{00000000-0008-0000-0700-000001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xdr:row>
          <xdr:rowOff>184150</xdr:rowOff>
        </xdr:from>
        <xdr:to>
          <xdr:col>2</xdr:col>
          <xdr:colOff>1917700</xdr:colOff>
          <xdr:row>7</xdr:row>
          <xdr:rowOff>19050</xdr:rowOff>
        </xdr:to>
        <xdr:sp macro="" textlink="">
          <xdr:nvSpPr>
            <xdr:cNvPr id="20482" name="Drop Down 2" hidden="1">
              <a:extLst>
                <a:ext uri="{63B3BB69-23CF-44E3-9099-C40C66FF867C}">
                  <a14:compatExt spid="_x0000_s20482"/>
                </a:ext>
                <a:ext uri="{FF2B5EF4-FFF2-40B4-BE49-F238E27FC236}">
                  <a16:creationId xmlns:a16="http://schemas.microsoft.com/office/drawing/2014/main" id="{00000000-0008-0000-0700-0000025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0</xdr:colOff>
      <xdr:row>0</xdr:row>
      <xdr:rowOff>142875</xdr:rowOff>
    </xdr:from>
    <xdr:ext cx="2024749" cy="428625"/>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1270000" y="142875"/>
          <a:ext cx="2024749" cy="42862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680062</xdr:colOff>
      <xdr:row>0</xdr:row>
      <xdr:rowOff>87575</xdr:rowOff>
    </xdr:from>
    <xdr:ext cx="1651169" cy="470776"/>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a:stretch>
          <a:fillRect/>
        </a:stretch>
      </xdr:blipFill>
      <xdr:spPr>
        <a:xfrm>
          <a:off x="9675895" y="87575"/>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69850</xdr:colOff>
          <xdr:row>3</xdr:row>
          <xdr:rowOff>127000</xdr:rowOff>
        </xdr:from>
        <xdr:to>
          <xdr:col>3</xdr:col>
          <xdr:colOff>50800</xdr:colOff>
          <xdr:row>5</xdr:row>
          <xdr:rowOff>107950</xdr:rowOff>
        </xdr:to>
        <xdr:sp macro="" textlink="">
          <xdr:nvSpPr>
            <xdr:cNvPr id="29697" name="Drop Down 1" hidden="1">
              <a:extLst>
                <a:ext uri="{63B3BB69-23CF-44E3-9099-C40C66FF867C}">
                  <a14:compatExt spid="_x0000_s29697"/>
                </a:ext>
                <a:ext uri="{FF2B5EF4-FFF2-40B4-BE49-F238E27FC236}">
                  <a16:creationId xmlns:a16="http://schemas.microsoft.com/office/drawing/2014/main" id="{00000000-0008-0000-0800-000001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867480</xdr:colOff>
      <xdr:row>0</xdr:row>
      <xdr:rowOff>99130</xdr:rowOff>
    </xdr:from>
    <xdr:ext cx="2024749" cy="450272"/>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07369" y="99130"/>
          <a:ext cx="2024749" cy="450272"/>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902311</xdr:colOff>
      <xdr:row>0</xdr:row>
      <xdr:rowOff>145783</xdr:rowOff>
    </xdr:from>
    <xdr:ext cx="1651169" cy="470776"/>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4"/>
        <a:stretch>
          <a:fillRect/>
        </a:stretch>
      </xdr:blipFill>
      <xdr:spPr>
        <a:xfrm>
          <a:off x="9935186" y="145783"/>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69850</xdr:colOff>
          <xdr:row>3</xdr:row>
          <xdr:rowOff>127000</xdr:rowOff>
        </xdr:from>
        <xdr:to>
          <xdr:col>2</xdr:col>
          <xdr:colOff>1924050</xdr:colOff>
          <xdr:row>5</xdr:row>
          <xdr:rowOff>107950</xdr:rowOff>
        </xdr:to>
        <xdr:sp macro="" textlink="">
          <xdr:nvSpPr>
            <xdr:cNvPr id="30721" name="Drop Down 1" hidden="1">
              <a:extLst>
                <a:ext uri="{63B3BB69-23CF-44E3-9099-C40C66FF867C}">
                  <a14:compatExt spid="_x0000_s30721"/>
                </a:ext>
                <a:ext uri="{FF2B5EF4-FFF2-40B4-BE49-F238E27FC236}">
                  <a16:creationId xmlns:a16="http://schemas.microsoft.com/office/drawing/2014/main" id="{00000000-0008-0000-0A00-000001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xdr:row>
          <xdr:rowOff>184150</xdr:rowOff>
        </xdr:from>
        <xdr:to>
          <xdr:col>2</xdr:col>
          <xdr:colOff>1917700</xdr:colOff>
          <xdr:row>7</xdr:row>
          <xdr:rowOff>19050</xdr:rowOff>
        </xdr:to>
        <xdr:sp macro="" textlink="">
          <xdr:nvSpPr>
            <xdr:cNvPr id="30722" name="Drop Down 2" hidden="1">
              <a:extLst>
                <a:ext uri="{63B3BB69-23CF-44E3-9099-C40C66FF867C}">
                  <a14:compatExt spid="_x0000_s30722"/>
                </a:ext>
                <a:ext uri="{FF2B5EF4-FFF2-40B4-BE49-F238E27FC236}">
                  <a16:creationId xmlns:a16="http://schemas.microsoft.com/office/drawing/2014/main" id="{00000000-0008-0000-0A00-000002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19050</xdr:colOff>
      <xdr:row>0</xdr:row>
      <xdr:rowOff>34925</xdr:rowOff>
    </xdr:from>
    <xdr:ext cx="2024749" cy="450272"/>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stretch>
          <a:fillRect/>
        </a:stretch>
      </xdr:blipFill>
      <xdr:spPr>
        <a:xfrm>
          <a:off x="1289050" y="34925"/>
          <a:ext cx="2024749" cy="450272"/>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218722</xdr:colOff>
      <xdr:row>0</xdr:row>
      <xdr:rowOff>98778</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48872" y="98778"/>
          <a:ext cx="833437" cy="433221"/>
        </a:xfrm>
        <a:prstGeom prst="rect">
          <a:avLst/>
        </a:prstGeom>
      </xdr:spPr>
    </xdr:pic>
    <xdr:clientData/>
  </xdr:oneCellAnchor>
  <xdr:oneCellAnchor>
    <xdr:from>
      <xdr:col>8</xdr:col>
      <xdr:colOff>825203</xdr:colOff>
      <xdr:row>0</xdr:row>
      <xdr:rowOff>93622</xdr:rowOff>
    </xdr:from>
    <xdr:ext cx="1651169" cy="470776"/>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4"/>
        <a:stretch>
          <a:fillRect/>
        </a:stretch>
      </xdr:blipFill>
      <xdr:spPr>
        <a:xfrm>
          <a:off x="9846739" y="93622"/>
          <a:ext cx="1651169" cy="47077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69850</xdr:colOff>
          <xdr:row>3</xdr:row>
          <xdr:rowOff>127000</xdr:rowOff>
        </xdr:from>
        <xdr:to>
          <xdr:col>3</xdr:col>
          <xdr:colOff>95250</xdr:colOff>
          <xdr:row>5</xdr:row>
          <xdr:rowOff>107950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B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989319</xdr:colOff>
      <xdr:row>0</xdr:row>
      <xdr:rowOff>114993</xdr:rowOff>
    </xdr:from>
    <xdr:ext cx="2024749" cy="450272"/>
    <xdr:pic>
      <xdr:nvPicPr>
        <xdr:cNvPr id="5" name="Imagen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5"/>
        <a:stretch>
          <a:fillRect/>
        </a:stretch>
      </xdr:blipFill>
      <xdr:spPr>
        <a:xfrm>
          <a:off x="1093907" y="114993"/>
          <a:ext cx="2024749" cy="450272"/>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VERA"/>
      <sheetName val="POND"/>
      <sheetName val="MAESTROS"/>
    </sheetNames>
    <sheetDataSet>
      <sheetData sheetId="0" refreshError="1"/>
      <sheetData sheetId="1" refreshError="1"/>
      <sheetData sheetId="2"/>
    </sheetDataSet>
  </externalBook>
</externalLink>
</file>

<file path=xl/persons/person.xml><?xml version="1.0" encoding="utf-8"?>
<personList xmlns="http://schemas.microsoft.com/office/spreadsheetml/2018/threadedcomments" xmlns:x="http://schemas.openxmlformats.org/spreadsheetml/2006/main">
  <person displayName="Cubillo, Gema (KWMAT)" id="{79F112D4-4064-405A-B692-DFD0E3692BCE}" userId="S::gema.cubillo@kantar.com::6c6a77e2-7c38-4a87-a090-0e5d01c4fde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8" dT="2020-11-12T13:39:13.04" personId="{79F112D4-4064-405A-B692-DFD0E3692BCE}" id="{43844126-4219-4B64-B665-947CFA6AA6E8}">
    <text>Dato expresado en % a excepción de cuando se selecciona la variable penetracion que está expresado en puntos.</text>
  </threadedComment>
</ThreadedComments>
</file>

<file path=xl/threadedComments/threadedComment2.xml><?xml version="1.0" encoding="utf-8"?>
<ThreadedComments xmlns="http://schemas.microsoft.com/office/spreadsheetml/2018/threadedcomments" xmlns:x="http://schemas.openxmlformats.org/spreadsheetml/2006/main">
  <threadedComment ref="K8" dT="2020-11-12T13:39:13.04" personId="{79F112D4-4064-405A-B692-DFD0E3692BCE}" id="{C305509A-8B6F-494E-BFA7-B4921BC21BA2}">
    <text>Dato expresado en % a excepción de cuando se selecciona la variable penetracion que está expresado en puntos.</text>
  </threadedComment>
</ThreadedComments>
</file>

<file path=xl/threadedComments/threadedComment3.xml><?xml version="1.0" encoding="utf-8"?>
<ThreadedComments xmlns="http://schemas.microsoft.com/office/spreadsheetml/2018/threadedcomments" xmlns:x="http://schemas.openxmlformats.org/spreadsheetml/2006/main">
  <threadedComment ref="K8" dT="2020-11-12T13:39:13.04" personId="{79F112D4-4064-405A-B692-DFD0E3692BCE}" id="{0DA5F5D4-69F9-4250-B06F-73AEEA1CB327}">
    <text>Dato expresado en % a excepción de cuando se selecciona la variable penetracion que está expresado en puntos.</text>
  </threadedComment>
</ThreadedComments>
</file>

<file path=xl/threadedComments/threadedComment4.xml><?xml version="1.0" encoding="utf-8"?>
<ThreadedComments xmlns="http://schemas.microsoft.com/office/spreadsheetml/2018/threadedcomments" xmlns:x="http://schemas.openxmlformats.org/spreadsheetml/2006/main">
  <threadedComment ref="K8" dT="2020-11-12T13:39:13.04" personId="{79F112D4-4064-405A-B692-DFD0E3692BCE}" id="{A02D1448-DF9D-4E2B-9E0F-6CD8C84C21F8}">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ctrlProp" Target="../ctrlProps/ctrlProp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microsoft.com/office/2017/10/relationships/threadedComment" Target="../threadedComments/threadedComment4.xml"/><Relationship Id="rId5" Type="http://schemas.openxmlformats.org/officeDocument/2006/relationships/comments" Target="../comments4.xml"/><Relationship Id="rId4" Type="http://schemas.openxmlformats.org/officeDocument/2006/relationships/ctrlProp" Target="../ctrlProps/ctrlProp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AEF2BF-07A2-4D3F-8ED7-2D1FA2B7CF46}">
  <sheetPr codeName="Hoja10"/>
  <dimension ref="A1:P46"/>
  <sheetViews>
    <sheetView showGridLines="0" showRowColHeaders="0" topLeftCell="A3" zoomScale="70" zoomScaleNormal="70" workbookViewId="0">
      <selection activeCell="B6" sqref="B6"/>
    </sheetView>
  </sheetViews>
  <sheetFormatPr baseColWidth="10" defaultColWidth="11.453125" defaultRowHeight="14.5" x14ac:dyDescent="0.35"/>
  <cols>
    <col min="2" max="2" width="5.54296875" customWidth="1"/>
  </cols>
  <sheetData>
    <row r="1" spans="1:16" ht="57" customHeight="1" x14ac:dyDescent="0.35">
      <c r="A1" s="95" t="s">
        <v>0</v>
      </c>
      <c r="B1" s="95"/>
      <c r="C1" s="95"/>
      <c r="D1" s="95"/>
      <c r="E1" s="95"/>
      <c r="F1" s="95"/>
      <c r="G1" s="95"/>
      <c r="H1" s="95"/>
      <c r="I1" s="95"/>
      <c r="J1" s="95"/>
      <c r="K1" s="95"/>
      <c r="L1" s="95"/>
      <c r="M1" s="95"/>
      <c r="N1" s="95"/>
      <c r="O1" s="95"/>
      <c r="P1" s="95"/>
    </row>
    <row r="3" spans="1:16" ht="22.9" customHeight="1" x14ac:dyDescent="0.35"/>
    <row r="5" spans="1:16" ht="31.9" customHeight="1" x14ac:dyDescent="0.35">
      <c r="B5" s="29" t="s">
        <v>1</v>
      </c>
    </row>
    <row r="6" spans="1:16" ht="31.9" customHeight="1" x14ac:dyDescent="0.35">
      <c r="B6" s="29" t="s">
        <v>2</v>
      </c>
    </row>
    <row r="7" spans="1:16" ht="30.4" customHeight="1" x14ac:dyDescent="0.35">
      <c r="B7" s="29" t="s">
        <v>3</v>
      </c>
    </row>
    <row r="8" spans="1:16" ht="30.4" customHeight="1" x14ac:dyDescent="0.35">
      <c r="B8" s="29"/>
      <c r="C8" s="39" t="s">
        <v>4</v>
      </c>
    </row>
    <row r="9" spans="1:16" ht="30.4" customHeight="1" x14ac:dyDescent="0.35">
      <c r="B9" s="29"/>
      <c r="C9" s="39" t="s">
        <v>5</v>
      </c>
    </row>
    <row r="10" spans="1:16" ht="30.4" customHeight="1" x14ac:dyDescent="0.35">
      <c r="B10" s="29"/>
      <c r="C10" s="39" t="s">
        <v>6</v>
      </c>
    </row>
    <row r="11" spans="1:16" ht="30.4" customHeight="1" x14ac:dyDescent="0.35">
      <c r="B11" s="29"/>
      <c r="C11" s="39" t="s">
        <v>7</v>
      </c>
    </row>
    <row r="12" spans="1:16" ht="30.4" customHeight="1" x14ac:dyDescent="0.35">
      <c r="B12" s="29" t="s">
        <v>8</v>
      </c>
      <c r="C12" s="26"/>
    </row>
    <row r="13" spans="1:16" ht="30.4" customHeight="1" x14ac:dyDescent="0.35">
      <c r="B13" s="29"/>
      <c r="C13" s="39" t="s">
        <v>4</v>
      </c>
    </row>
    <row r="14" spans="1:16" ht="30.4" customHeight="1" x14ac:dyDescent="0.35">
      <c r="B14" s="29"/>
      <c r="C14" s="39" t="s">
        <v>5</v>
      </c>
    </row>
    <row r="15" spans="1:16" ht="30.4" customHeight="1" x14ac:dyDescent="0.35">
      <c r="B15" s="29" t="s">
        <v>9</v>
      </c>
      <c r="C15" s="26"/>
    </row>
    <row r="16" spans="1:16" ht="30.4" customHeight="1" x14ac:dyDescent="0.35">
      <c r="B16" s="29"/>
      <c r="C16" s="39" t="s">
        <v>4</v>
      </c>
    </row>
    <row r="17" spans="2:3" ht="30.4" customHeight="1" x14ac:dyDescent="0.35">
      <c r="B17" s="29"/>
      <c r="C17" s="39" t="s">
        <v>5</v>
      </c>
    </row>
    <row r="18" spans="2:3" ht="30.4" customHeight="1" x14ac:dyDescent="0.35">
      <c r="B18" s="29" t="s">
        <v>10</v>
      </c>
      <c r="C18" s="26"/>
    </row>
    <row r="19" spans="2:3" ht="30.4" customHeight="1" x14ac:dyDescent="0.35">
      <c r="B19" s="26"/>
      <c r="C19" s="39" t="s">
        <v>4</v>
      </c>
    </row>
    <row r="20" spans="2:3" ht="30.4" customHeight="1" x14ac:dyDescent="0.35">
      <c r="C20" s="39" t="s">
        <v>5</v>
      </c>
    </row>
    <row r="21" spans="2:3" ht="19.899999999999999" customHeight="1" x14ac:dyDescent="0.35"/>
    <row r="22" spans="2:3" ht="26" x14ac:dyDescent="0.35">
      <c r="B22" s="26"/>
    </row>
    <row r="46" ht="57" customHeight="1" x14ac:dyDescent="0.35"/>
  </sheetData>
  <sheetProtection sheet="1" objects="1" scenarios="1"/>
  <mergeCells count="1">
    <mergeCell ref="A1:P1"/>
  </mergeCells>
  <hyperlinks>
    <hyperlink ref="B5" location="METODOLOGÍA!A1" display="Metodología" xr:uid="{73AB7580-709A-4D2C-B18B-4CD053BC3E28}"/>
    <hyperlink ref="C8" location="'kpi Alimentacion'!A1" display="Principales variables" xr:uid="{89D1AE85-27BE-442B-9B0A-C34DAE32E136}"/>
    <hyperlink ref="C9" location="'Perfil Alimentacion'!A1" display="Perfil sociodemografico" xr:uid="{24C2D549-4A90-4432-9D3E-E4B408A44DD0}"/>
    <hyperlink ref="C10" location="'Motivos Alimentacion'!A1" display="Motivos de consumo" xr:uid="{AA0CF74A-D658-4156-8ECF-75E37B584618}"/>
    <hyperlink ref="C13" location="'KPI ALIMENTOS'!A1" display="Principales variables" xr:uid="{C3C4DC3F-BE97-4DC0-A467-0C1EC6AE0E70}"/>
    <hyperlink ref="C14" location="'perfil alimentos'!A1" display="Perfil sociodemografico" xr:uid="{691A4A23-0B5D-49C1-A0DD-E83C51024D9A}"/>
    <hyperlink ref="C16" location="'KPI bebidas'!A1" display="Principales variables" xr:uid="{92672CB9-4D25-4A40-80E8-038CF43F0BA6}"/>
    <hyperlink ref="C17" location="'perfil bebidas'!A1" display="Perfil sociodemografico" xr:uid="{B06C9D58-555D-4C25-972A-F06C38D8C624}"/>
    <hyperlink ref="C19" location="'KPI Aperitivos'!A1" display="Principales variables" xr:uid="{0DD343FA-87BC-4CF2-B6CB-1A7BE53F36BC}"/>
    <hyperlink ref="C20" location="'Perfil Aperitivos'!A1" display="Perfil sociodemografico" xr:uid="{7A7E5A68-4805-4EE2-A2D2-49A733E2AF4F}"/>
    <hyperlink ref="C11" location="'Tasa desperdicio'!A1" display="Tasa de desperdicio" xr:uid="{88EA2887-C8A1-4102-9809-B38924DBB13F}"/>
    <hyperlink ref="B6" location="Conclusiones!A1" display="Conclusiones" xr:uid="{D41B06F9-DAF1-41E1-BD5B-67BBCFB83B9D}"/>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16982-9F4D-428A-9F03-18DC143631C1}">
  <sheetPr codeName="Hoja5">
    <tabColor theme="7"/>
  </sheetPr>
  <dimension ref="A1:I30"/>
  <sheetViews>
    <sheetView zoomScale="85" zoomScaleNormal="85" workbookViewId="0">
      <selection activeCell="G7" sqref="G1:G1048576"/>
    </sheetView>
  </sheetViews>
  <sheetFormatPr baseColWidth="10" defaultColWidth="11.453125" defaultRowHeight="14.5" x14ac:dyDescent="0.35"/>
  <cols>
    <col min="1" max="1" width="37.453125" bestFit="1" customWidth="1"/>
    <col min="2" max="2" width="43.7265625" bestFit="1" customWidth="1"/>
    <col min="3" max="3" width="34.453125" bestFit="1" customWidth="1"/>
    <col min="4" max="4" width="23.7265625" style="1" bestFit="1" customWidth="1"/>
  </cols>
  <sheetData>
    <row r="1" spans="1:9" x14ac:dyDescent="0.35">
      <c r="B1" t="s">
        <v>143</v>
      </c>
      <c r="C1" t="s">
        <v>59</v>
      </c>
      <c r="D1">
        <v>0</v>
      </c>
    </row>
    <row r="2" spans="1:9" x14ac:dyDescent="0.35">
      <c r="B2">
        <v>0</v>
      </c>
      <c r="C2">
        <v>0</v>
      </c>
      <c r="D2" t="s">
        <v>144</v>
      </c>
      <c r="E2" t="s">
        <v>145</v>
      </c>
      <c r="F2" t="s">
        <v>146</v>
      </c>
      <c r="H2">
        <v>0</v>
      </c>
      <c r="I2">
        <v>0</v>
      </c>
    </row>
    <row r="3" spans="1:9" x14ac:dyDescent="0.35">
      <c r="A3" t="str">
        <f>B3&amp;C3</f>
        <v>VOLUMEN (Miles kg ó litros)Total Aperitivos</v>
      </c>
      <c r="B3" t="s">
        <v>137</v>
      </c>
      <c r="C3" t="s">
        <v>18</v>
      </c>
      <c r="D3">
        <v>813.41546990200004</v>
      </c>
      <c r="E3">
        <v>653.83158086000003</v>
      </c>
      <c r="F3">
        <v>991.72503022800004</v>
      </c>
      <c r="H3">
        <v>0</v>
      </c>
      <c r="I3">
        <v>0</v>
      </c>
    </row>
    <row r="4" spans="1:9" x14ac:dyDescent="0.35">
      <c r="A4" t="str">
        <f>B3&amp;C4</f>
        <v>VOLUMEN (Miles kg ó litros)Patatas Fritas + Otros Aperitivos Salados</v>
      </c>
      <c r="B4">
        <v>0</v>
      </c>
      <c r="C4" t="s">
        <v>96</v>
      </c>
      <c r="D4">
        <v>273.00040180000002</v>
      </c>
      <c r="E4">
        <v>177.74723114</v>
      </c>
      <c r="F4">
        <v>205.84052210000002</v>
      </c>
      <c r="H4">
        <v>0</v>
      </c>
      <c r="I4">
        <v>0</v>
      </c>
    </row>
    <row r="5" spans="1:9" x14ac:dyDescent="0.35">
      <c r="A5" t="str">
        <f>B3&amp;C5</f>
        <v>VOLUMEN (Miles kg ó litros)Frutos Secos</v>
      </c>
      <c r="B5">
        <v>0</v>
      </c>
      <c r="C5" t="s">
        <v>97</v>
      </c>
      <c r="D5">
        <v>169.46463589999999</v>
      </c>
      <c r="E5">
        <v>131.5730279</v>
      </c>
      <c r="F5">
        <v>194.96204939999998</v>
      </c>
      <c r="H5">
        <v>0</v>
      </c>
      <c r="I5">
        <v>0</v>
      </c>
    </row>
    <row r="6" spans="1:9" x14ac:dyDescent="0.35">
      <c r="A6" t="str">
        <f>B3&amp;C6</f>
        <v>VOLUMEN (Miles kg ó litros)Chocolatinas/Chocolate/Bombones</v>
      </c>
      <c r="B6">
        <v>0</v>
      </c>
      <c r="C6" t="s">
        <v>98</v>
      </c>
      <c r="D6">
        <v>209.14850325199998</v>
      </c>
      <c r="E6">
        <v>245.99443947400002</v>
      </c>
      <c r="F6">
        <v>306.93936679199999</v>
      </c>
      <c r="H6">
        <v>0</v>
      </c>
      <c r="I6">
        <v>0</v>
      </c>
    </row>
    <row r="7" spans="1:9" x14ac:dyDescent="0.35">
      <c r="A7" t="str">
        <f>B3&amp;C7</f>
        <v>VOLUMEN (Miles kg ó litros)Chicles</v>
      </c>
      <c r="B7">
        <v>0</v>
      </c>
      <c r="C7" t="s">
        <v>99</v>
      </c>
      <c r="D7">
        <v>22.924258000000002</v>
      </c>
      <c r="E7">
        <v>17.155782496</v>
      </c>
      <c r="F7">
        <v>35.183986936000004</v>
      </c>
      <c r="H7">
        <v>0</v>
      </c>
      <c r="I7">
        <v>0</v>
      </c>
    </row>
    <row r="8" spans="1:9" x14ac:dyDescent="0.35">
      <c r="A8" t="str">
        <f>B3&amp;C8</f>
        <v>VOLUMEN (Miles kg ó litros)Caramelos</v>
      </c>
      <c r="B8">
        <v>0</v>
      </c>
      <c r="C8" t="s">
        <v>100</v>
      </c>
      <c r="D8">
        <v>36.363597950000006</v>
      </c>
      <c r="E8">
        <v>23.583262850000001</v>
      </c>
      <c r="F8">
        <v>96.576429500000003</v>
      </c>
      <c r="H8">
        <v>0</v>
      </c>
      <c r="I8">
        <v>0</v>
      </c>
    </row>
    <row r="9" spans="1:9" x14ac:dyDescent="0.35">
      <c r="A9" t="str">
        <f>B3&amp;C9</f>
        <v>VOLUMEN (Miles kg ó litros)Golosinas</v>
      </c>
      <c r="B9">
        <v>0</v>
      </c>
      <c r="C9" t="s">
        <v>101</v>
      </c>
      <c r="D9">
        <v>102.51407300000001</v>
      </c>
      <c r="E9">
        <v>57.777836999999998</v>
      </c>
      <c r="F9">
        <v>152.22267550000001</v>
      </c>
      <c r="H9">
        <v>0</v>
      </c>
      <c r="I9">
        <v>0</v>
      </c>
    </row>
    <row r="10" spans="1:9" x14ac:dyDescent="0.35">
      <c r="A10" t="str">
        <f>B10&amp;C10</f>
        <v>PENETRACION (%)Total Aperitivos</v>
      </c>
      <c r="B10" t="s">
        <v>139</v>
      </c>
      <c r="C10" t="s">
        <v>18</v>
      </c>
      <c r="D10">
        <v>8.0757239999999992</v>
      </c>
      <c r="E10">
        <v>7.6155169999999996</v>
      </c>
      <c r="F10">
        <v>6.81785</v>
      </c>
      <c r="H10">
        <v>0</v>
      </c>
      <c r="I10">
        <v>0</v>
      </c>
    </row>
    <row r="11" spans="1:9" x14ac:dyDescent="0.35">
      <c r="A11" t="str">
        <f>B10&amp;C11</f>
        <v>PENETRACION (%)Patatas Fritas + Otros Aperitivos Salados</v>
      </c>
      <c r="B11">
        <v>0</v>
      </c>
      <c r="C11" t="s">
        <v>96</v>
      </c>
      <c r="D11">
        <v>3.9269539999999998</v>
      </c>
      <c r="E11">
        <v>3.2195429999999998</v>
      </c>
      <c r="F11">
        <v>3.2621790000000002</v>
      </c>
      <c r="H11">
        <v>0</v>
      </c>
      <c r="I11">
        <v>0</v>
      </c>
    </row>
    <row r="12" spans="1:9" x14ac:dyDescent="0.35">
      <c r="A12" t="str">
        <f>B10&amp;C12</f>
        <v>PENETRACION (%)Frutos Secos</v>
      </c>
      <c r="B12">
        <v>0</v>
      </c>
      <c r="C12" t="s">
        <v>97</v>
      </c>
      <c r="D12">
        <v>2.3182550000000002</v>
      </c>
      <c r="E12">
        <v>2.2128700000000001</v>
      </c>
      <c r="F12">
        <v>1.8878379999999999</v>
      </c>
      <c r="H12">
        <v>0</v>
      </c>
      <c r="I12">
        <v>0</v>
      </c>
    </row>
    <row r="13" spans="1:9" x14ac:dyDescent="0.35">
      <c r="A13" t="str">
        <f>B10&amp;C13</f>
        <v>PENETRACION (%)Chocolatinas/Chocolate/Bombones</v>
      </c>
      <c r="B13">
        <v>0</v>
      </c>
      <c r="C13" t="s">
        <v>98</v>
      </c>
      <c r="D13">
        <v>1.999887</v>
      </c>
      <c r="E13">
        <v>2.1599910000000002</v>
      </c>
      <c r="F13">
        <v>1.582468</v>
      </c>
      <c r="H13">
        <v>0</v>
      </c>
      <c r="I13">
        <v>0</v>
      </c>
    </row>
    <row r="14" spans="1:9" x14ac:dyDescent="0.35">
      <c r="A14" t="str">
        <f>B10&amp;C14</f>
        <v>PENETRACION (%)Chicles</v>
      </c>
      <c r="B14">
        <v>0</v>
      </c>
      <c r="C14" t="s">
        <v>99</v>
      </c>
      <c r="D14">
        <v>2.1807810000000001</v>
      </c>
      <c r="E14">
        <v>0.84026069999999997</v>
      </c>
      <c r="F14">
        <v>1.5300389999999999</v>
      </c>
      <c r="H14">
        <v>0</v>
      </c>
      <c r="I14">
        <v>0</v>
      </c>
    </row>
    <row r="15" spans="1:9" x14ac:dyDescent="0.35">
      <c r="A15" t="str">
        <f>B10&amp;C15</f>
        <v>PENETRACION (%)Caramelos</v>
      </c>
      <c r="B15">
        <v>0</v>
      </c>
      <c r="C15" t="s">
        <v>100</v>
      </c>
      <c r="D15">
        <v>1.136004</v>
      </c>
      <c r="E15">
        <v>1.0332399999999999</v>
      </c>
      <c r="F15">
        <v>0.64693840000000002</v>
      </c>
      <c r="H15">
        <v>0</v>
      </c>
      <c r="I15">
        <v>0</v>
      </c>
    </row>
    <row r="16" spans="1:9" x14ac:dyDescent="0.35">
      <c r="A16" t="str">
        <f>B10&amp;C16</f>
        <v>PENETRACION (%)Golosinas</v>
      </c>
      <c r="B16">
        <v>0</v>
      </c>
      <c r="C16" t="s">
        <v>101</v>
      </c>
      <c r="D16">
        <v>1.355302</v>
      </c>
      <c r="E16">
        <v>1.6149640000000001</v>
      </c>
      <c r="F16">
        <v>1.4655750000000001</v>
      </c>
      <c r="H16">
        <v>0</v>
      </c>
      <c r="I16">
        <v>0</v>
      </c>
    </row>
    <row r="17" spans="1:9" x14ac:dyDescent="0.35">
      <c r="A17" t="str">
        <f>B17&amp;C17</f>
        <v>FRECUENCIA DESPERDICIO (Actos)Total Aperitivos</v>
      </c>
      <c r="B17" t="s">
        <v>140</v>
      </c>
      <c r="C17" t="s">
        <v>18</v>
      </c>
      <c r="D17">
        <v>2.9051544009110923</v>
      </c>
      <c r="E17">
        <v>2.201197656035693</v>
      </c>
      <c r="F17">
        <v>3.690544075617737</v>
      </c>
      <c r="H17">
        <v>0</v>
      </c>
      <c r="I17">
        <v>0</v>
      </c>
    </row>
    <row r="18" spans="1:9" x14ac:dyDescent="0.35">
      <c r="A18" t="str">
        <f>B17&amp;C18</f>
        <v>FRECUENCIA DESPERDICIO (Actos)Patatas Fritas + Otros Aperitivos Salados</v>
      </c>
      <c r="B18">
        <v>0</v>
      </c>
      <c r="C18" t="s">
        <v>96</v>
      </c>
      <c r="D18">
        <v>2.1322546702955898</v>
      </c>
      <c r="E18">
        <v>1.7082898801143007</v>
      </c>
      <c r="F18">
        <v>1.9388412131834309</v>
      </c>
      <c r="H18">
        <v>0</v>
      </c>
      <c r="I18">
        <v>0</v>
      </c>
    </row>
    <row r="19" spans="1:9" x14ac:dyDescent="0.35">
      <c r="A19" t="str">
        <f>B17&amp;C19</f>
        <v>FRECUENCIA DESPERDICIO (Actos)Frutos Secos</v>
      </c>
      <c r="B19">
        <v>0</v>
      </c>
      <c r="C19" t="s">
        <v>97</v>
      </c>
      <c r="D19">
        <v>1.8127145830522018</v>
      </c>
      <c r="E19">
        <v>1.5759818996862054</v>
      </c>
      <c r="F19">
        <v>2.2826492428210967</v>
      </c>
      <c r="H19">
        <v>0</v>
      </c>
      <c r="I19">
        <v>0</v>
      </c>
    </row>
    <row r="20" spans="1:9" x14ac:dyDescent="0.35">
      <c r="A20" t="str">
        <f>B17&amp;C20</f>
        <v>FRECUENCIA DESPERDICIO (Actos)Chocolatinas/Chocolate/Bombones</v>
      </c>
      <c r="B20">
        <v>0</v>
      </c>
      <c r="C20" t="s">
        <v>98</v>
      </c>
      <c r="D20">
        <v>2.5252943536399366</v>
      </c>
      <c r="E20">
        <v>1.9340201091937517</v>
      </c>
      <c r="F20">
        <v>3.6037286091848597</v>
      </c>
      <c r="H20">
        <v>0</v>
      </c>
      <c r="I20">
        <v>0</v>
      </c>
    </row>
    <row r="21" spans="1:9" x14ac:dyDescent="0.35">
      <c r="A21" t="str">
        <f>B17&amp;C21</f>
        <v>FRECUENCIA DESPERDICIO (Actos)Chicles</v>
      </c>
      <c r="B21">
        <v>0</v>
      </c>
      <c r="C21" t="s">
        <v>99</v>
      </c>
      <c r="D21">
        <v>1.1200265745465958</v>
      </c>
      <c r="E21">
        <v>1.2646057712550831</v>
      </c>
      <c r="F21">
        <v>2.6168902718865037</v>
      </c>
      <c r="H21">
        <v>0</v>
      </c>
      <c r="I21">
        <v>0</v>
      </c>
    </row>
    <row r="22" spans="1:9" x14ac:dyDescent="0.35">
      <c r="A22" t="str">
        <f>B17&amp;C22</f>
        <v>FRECUENCIA DESPERDICIO (Actos)Caramelos</v>
      </c>
      <c r="B22">
        <v>0</v>
      </c>
      <c r="C22" t="s">
        <v>100</v>
      </c>
      <c r="D22">
        <v>1.6133060708883844</v>
      </c>
      <c r="E22">
        <v>1.1461589711300517</v>
      </c>
      <c r="F22">
        <v>4.3334774859249139</v>
      </c>
      <c r="H22">
        <v>0</v>
      </c>
      <c r="I22">
        <v>0</v>
      </c>
    </row>
    <row r="23" spans="1:9" x14ac:dyDescent="0.35">
      <c r="A23" t="str">
        <f>B17&amp;C23</f>
        <v>FRECUENCIA DESPERDICIO (Actos)Golosinas</v>
      </c>
      <c r="B23">
        <v>0</v>
      </c>
      <c r="C23" t="s">
        <v>101</v>
      </c>
      <c r="D23">
        <v>1.83071916228734</v>
      </c>
      <c r="E23">
        <v>1.5130428766825159</v>
      </c>
      <c r="F23">
        <v>3.0057407807541119</v>
      </c>
      <c r="H23">
        <v>0</v>
      </c>
      <c r="I23">
        <v>0</v>
      </c>
    </row>
    <row r="24" spans="1:9" x14ac:dyDescent="0.35">
      <c r="A24" t="str">
        <f>B24&amp;C24</f>
        <v>DESPERDICIO PER CAPITA (kg ó litros por individuo)Total Aperitivos</v>
      </c>
      <c r="B24" t="s">
        <v>141</v>
      </c>
      <c r="C24" t="s">
        <v>18</v>
      </c>
      <c r="D24">
        <v>2.3870814860116017E-2</v>
      </c>
      <c r="E24">
        <v>1.9023374385474252E-2</v>
      </c>
      <c r="F24">
        <v>2.8811887146697582E-2</v>
      </c>
      <c r="H24">
        <v>0</v>
      </c>
      <c r="I24">
        <v>0</v>
      </c>
    </row>
    <row r="25" spans="1:9" x14ac:dyDescent="0.35">
      <c r="A25" t="str">
        <f>B24&amp;C25</f>
        <v>DESPERDICIO PER CAPITA (kg ó litros por individuo)Patatas Fritas + Otros Aperitivos Salados</v>
      </c>
      <c r="B25">
        <v>0</v>
      </c>
      <c r="C25" t="s">
        <v>96</v>
      </c>
      <c r="D25">
        <v>8.0115804188366016E-3</v>
      </c>
      <c r="E25">
        <v>5.1715944616003281E-3</v>
      </c>
      <c r="F25">
        <v>5.9801421057550696E-3</v>
      </c>
      <c r="H25">
        <v>0</v>
      </c>
      <c r="I25">
        <v>0</v>
      </c>
    </row>
    <row r="26" spans="1:9" x14ac:dyDescent="0.35">
      <c r="A26" t="str">
        <f>B24&amp;C26</f>
        <v>DESPERDICIO PER CAPITA (kg ó litros por individuo)Frutos Secos</v>
      </c>
      <c r="B26">
        <v>0</v>
      </c>
      <c r="C26" t="s">
        <v>97</v>
      </c>
      <c r="D26">
        <v>4.9731776975955877E-3</v>
      </c>
      <c r="E26">
        <v>3.8281459754475181E-3</v>
      </c>
      <c r="F26">
        <v>5.6640953190270878E-3</v>
      </c>
      <c r="H26">
        <v>0</v>
      </c>
      <c r="I26">
        <v>0</v>
      </c>
    </row>
    <row r="27" spans="1:9" x14ac:dyDescent="0.35">
      <c r="A27" t="str">
        <f>B24&amp;C27</f>
        <v>DESPERDICIO PER CAPITA (kg ó litros por individuo)Chocolatinas/Chocolate/Bombones</v>
      </c>
      <c r="B27">
        <v>0</v>
      </c>
      <c r="C27" t="s">
        <v>98</v>
      </c>
      <c r="D27">
        <v>6.1377546673402903E-3</v>
      </c>
      <c r="E27">
        <v>7.1572632395118657E-3</v>
      </c>
      <c r="F27">
        <v>8.9172927503945801E-3</v>
      </c>
      <c r="H27">
        <v>0</v>
      </c>
      <c r="I27">
        <v>0</v>
      </c>
    </row>
    <row r="28" spans="1:9" x14ac:dyDescent="0.35">
      <c r="A28" t="str">
        <f>B24&amp;C28</f>
        <v>DESPERDICIO PER CAPITA (kg ó litros por individuo)Chicles</v>
      </c>
      <c r="B28">
        <v>0</v>
      </c>
      <c r="C28" t="s">
        <v>99</v>
      </c>
      <c r="D28">
        <v>6.7274439365610085E-4</v>
      </c>
      <c r="E28">
        <v>4.991512997767532E-4</v>
      </c>
      <c r="F28">
        <v>1.0221756842177414E-3</v>
      </c>
      <c r="H28">
        <v>0</v>
      </c>
      <c r="I28">
        <v>0</v>
      </c>
    </row>
    <row r="29" spans="1:9" x14ac:dyDescent="0.35">
      <c r="A29" t="str">
        <f>B24&amp;C29</f>
        <v>DESPERDICIO PER CAPITA (kg ó litros por individuo)Caramelos</v>
      </c>
      <c r="B29">
        <v>0</v>
      </c>
      <c r="C29" t="s">
        <v>100</v>
      </c>
      <c r="D29">
        <v>1.0671411173966468E-3</v>
      </c>
      <c r="E29">
        <v>6.8616026947051676E-4</v>
      </c>
      <c r="F29">
        <v>2.8057663182504276E-3</v>
      </c>
      <c r="H29">
        <v>0</v>
      </c>
      <c r="I29">
        <v>0</v>
      </c>
    </row>
    <row r="30" spans="1:9" x14ac:dyDescent="0.35">
      <c r="A30" t="str">
        <f>B24&amp;C30</f>
        <v>DESPERDICIO PER CAPITA (kg ó litros por individuo)Golosinas</v>
      </c>
      <c r="B30">
        <v>0</v>
      </c>
      <c r="C30" t="s">
        <v>101</v>
      </c>
      <c r="D30">
        <v>3.0084193102868383E-3</v>
      </c>
      <c r="E30">
        <v>1.6810589446805185E-3</v>
      </c>
      <c r="F30">
        <v>4.4224181382884415E-3</v>
      </c>
      <c r="H30">
        <v>0</v>
      </c>
      <c r="I3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D83A4-F29B-49DB-8B6E-E6E48818C385}">
  <sheetPr codeName="Hoja15">
    <pageSetUpPr fitToPage="1"/>
  </sheetPr>
  <dimension ref="A1:K36"/>
  <sheetViews>
    <sheetView showGridLines="0" showRowColHeaders="0" zoomScale="85" zoomScaleNormal="85" zoomScaleSheetLayoutView="90" workbookViewId="0"/>
  </sheetViews>
  <sheetFormatPr baseColWidth="10" defaultColWidth="12" defaultRowHeight="15.5" x14ac:dyDescent="0.35"/>
  <cols>
    <col min="1" max="1" width="0.7265625" style="53" customWidth="1"/>
    <col min="2" max="2" width="16.26953125" style="53" customWidth="1"/>
    <col min="3" max="3" width="29.7265625" style="53" bestFit="1" customWidth="1"/>
    <col min="4" max="8" width="20.7265625" style="53" customWidth="1"/>
    <col min="9" max="9" width="20.7265625" style="56" customWidth="1"/>
    <col min="10" max="10" width="3.7265625" style="53" customWidth="1"/>
    <col min="11" max="11" width="17.26953125" style="53" customWidth="1"/>
    <col min="12" max="16384" width="12" style="53"/>
  </cols>
  <sheetData>
    <row r="1" spans="1:11" ht="72" customHeight="1" x14ac:dyDescent="0.35">
      <c r="B1" s="54"/>
      <c r="C1" s="108" t="s">
        <v>0</v>
      </c>
      <c r="D1" s="108"/>
      <c r="E1" s="108"/>
      <c r="F1" s="108"/>
      <c r="G1" s="108"/>
      <c r="H1" s="108"/>
      <c r="I1" s="108"/>
      <c r="J1" s="108"/>
      <c r="K1" s="108"/>
    </row>
    <row r="2" spans="1:11" ht="7.5" customHeight="1" x14ac:dyDescent="0.35">
      <c r="B2" s="55"/>
    </row>
    <row r="3" spans="1:11" ht="25.15" customHeight="1" x14ac:dyDescent="0.35">
      <c r="A3" s="59"/>
      <c r="B3" s="59"/>
      <c r="C3" s="59"/>
      <c r="D3" s="59"/>
      <c r="E3" s="59"/>
      <c r="F3" s="59"/>
      <c r="G3" s="59"/>
      <c r="H3" s="59"/>
      <c r="I3" s="59"/>
    </row>
    <row r="4" spans="1:11" s="60" customFormat="1" ht="11.25" customHeight="1" x14ac:dyDescent="0.3">
      <c r="A4" s="7"/>
      <c r="B4" s="7"/>
      <c r="C4" s="8"/>
      <c r="D4" s="7">
        <v>96</v>
      </c>
      <c r="E4" s="8"/>
      <c r="F4" s="8"/>
      <c r="G4" s="7"/>
      <c r="I4" s="61"/>
    </row>
    <row r="5" spans="1:11" s="60" customFormat="1" ht="15" customHeight="1" x14ac:dyDescent="0.3">
      <c r="A5" s="7">
        <v>1</v>
      </c>
      <c r="B5" s="7" t="str">
        <f>VLOOKUP(A5,desplegables!E2:F3,2,0)</f>
        <v>DISTRIBUCION VOLUMEN X CRITERIO (kg ó litros)</v>
      </c>
      <c r="C5" s="22"/>
      <c r="D5" s="62"/>
      <c r="E5" s="62"/>
      <c r="F5" s="62"/>
      <c r="G5" s="62"/>
      <c r="I5" s="63"/>
    </row>
    <row r="6" spans="1:11" s="23" customFormat="1" ht="18" customHeight="1" x14ac:dyDescent="0.35">
      <c r="A6" s="71"/>
      <c r="B6" s="112"/>
      <c r="C6" s="112"/>
      <c r="D6" s="65">
        <v>32073135.108767997</v>
      </c>
      <c r="E6" s="65">
        <v>31796651.899999999</v>
      </c>
      <c r="F6" s="65">
        <v>28579560.528701</v>
      </c>
      <c r="G6" s="65">
        <v>26312260.197521999</v>
      </c>
      <c r="H6" s="65">
        <v>26207729.846116003</v>
      </c>
      <c r="I6" s="65">
        <v>24181234.546657495</v>
      </c>
    </row>
    <row r="7" spans="1:11" x14ac:dyDescent="0.35">
      <c r="A7" s="23">
        <v>2</v>
      </c>
      <c r="B7" s="23" t="str">
        <f>VLOOKUP(A7,desplegables!A9:B15,2,0)</f>
        <v>Patatas Fritas + Otros Aperitivos Salados</v>
      </c>
      <c r="C7" s="23"/>
      <c r="D7" s="58">
        <v>5</v>
      </c>
      <c r="E7" s="58">
        <f>D7+1</f>
        <v>6</v>
      </c>
      <c r="F7" s="58">
        <f t="shared" ref="F7:I7" si="0">E7+1</f>
        <v>7</v>
      </c>
      <c r="G7" s="58">
        <f t="shared" si="0"/>
        <v>8</v>
      </c>
      <c r="H7" s="58">
        <f t="shared" si="0"/>
        <v>9</v>
      </c>
      <c r="I7" s="58">
        <f t="shared" si="0"/>
        <v>10</v>
      </c>
      <c r="J7" s="59"/>
    </row>
    <row r="8" spans="1:11" ht="50.15" customHeight="1" x14ac:dyDescent="0.35">
      <c r="A8" s="23"/>
      <c r="B8" s="24"/>
      <c r="C8" s="25"/>
      <c r="D8" s="85" t="str">
        <f>'ALIMENTACION PERFIL'!$E$1</f>
        <v>Año 2020</v>
      </c>
      <c r="E8" s="85" t="str">
        <f>'ALIMENTACION PERFIL'!$F$1</f>
        <v>Año 2021</v>
      </c>
      <c r="F8" s="85" t="str">
        <f>'ALIMENTACION PERFIL'!$G$1</f>
        <v>AÑO 2022</v>
      </c>
      <c r="G8" s="85"/>
      <c r="H8" s="85"/>
      <c r="I8" s="85"/>
      <c r="K8" s="86" t="str">
        <f>"Dif. puntos "&amp;F8&amp;" vs "&amp;E8</f>
        <v>Dif. puntos AÑO 2022 vs Año 2021</v>
      </c>
    </row>
    <row r="9" spans="1:11" x14ac:dyDescent="0.35">
      <c r="A9" s="23" t="str">
        <f>'ALIMENTACION PERFIL'!D2</f>
        <v>T.ESPAÑA</v>
      </c>
      <c r="B9" s="109" t="s">
        <v>19</v>
      </c>
      <c r="C9" s="72" t="s">
        <v>20</v>
      </c>
      <c r="D9" s="14">
        <f>VLOOKUP($B$5&amp;$B$7&amp;$A9,'APERITIVOS PERFIL'!$A:$N,D$7,0)</f>
        <v>100</v>
      </c>
      <c r="E9" s="14">
        <f>VLOOKUP($B$5&amp;$B$7&amp;$A9,'APERITIVOS PERFIL'!$A:$N,E$7,0)</f>
        <v>100</v>
      </c>
      <c r="F9" s="14">
        <f>VLOOKUP($B$5&amp;$B$7&amp;$A9,'APERITIVOS PERFIL'!$A:$N,F$7,0)</f>
        <v>100</v>
      </c>
      <c r="G9" s="14"/>
      <c r="H9" s="14"/>
      <c r="I9" s="15"/>
      <c r="J9" s="3"/>
      <c r="K9" s="36">
        <f>IFERROR((E9-D9),"-")</f>
        <v>0</v>
      </c>
    </row>
    <row r="10" spans="1:11" x14ac:dyDescent="0.35">
      <c r="A10" s="23" t="str">
        <f>'ALIMENTACION PERFIL'!D3</f>
        <v>BCN AM</v>
      </c>
      <c r="B10" s="110"/>
      <c r="C10" s="73" t="s">
        <v>21</v>
      </c>
      <c r="D10" s="4">
        <f>VLOOKUP($B$5&amp;$B$7&amp;$A10,'APERITIVOS PERFIL'!$A:$N,D$7,0)</f>
        <v>5.306122886446242</v>
      </c>
      <c r="E10" s="4">
        <f>VLOOKUP($B$5&amp;$B$7&amp;$A10,'APERITIVOS PERFIL'!$A:$N,E$7,0)</f>
        <v>7.3787785136690598</v>
      </c>
      <c r="F10" s="4">
        <f>VLOOKUP($B$5&amp;$B$7&amp;$A10,'APERITIVOS PERFIL'!$A:$N,F$7,0)</f>
        <v>5.6897252302490156</v>
      </c>
      <c r="G10" s="4"/>
      <c r="H10" s="4"/>
      <c r="I10" s="16"/>
      <c r="J10" s="3"/>
      <c r="K10" s="37">
        <f>IFERROR((F10-E10),"-")</f>
        <v>-1.6890532834200442</v>
      </c>
    </row>
    <row r="11" spans="1:11" x14ac:dyDescent="0.35">
      <c r="A11" s="23" t="str">
        <f>'ALIMENTACION PERFIL'!D4</f>
        <v>REST.CAT ARAGON</v>
      </c>
      <c r="B11" s="110"/>
      <c r="C11" s="73" t="s">
        <v>22</v>
      </c>
      <c r="D11" s="4">
        <f>VLOOKUP($B$5&amp;$B$7&amp;$A11,'APERITIVOS PERFIL'!$A:$N,D$7,0)</f>
        <v>15.692861994901284</v>
      </c>
      <c r="E11" s="4">
        <f>VLOOKUP($B$5&amp;$B$7&amp;$A11,'APERITIVOS PERFIL'!$A:$N,E$7,0)</f>
        <v>24.155886831329461</v>
      </c>
      <c r="F11" s="4">
        <f>VLOOKUP($B$5&amp;$B$7&amp;$A11,'APERITIVOS PERFIL'!$A:$N,F$7,0)</f>
        <v>18.698016487395996</v>
      </c>
      <c r="G11" s="4"/>
      <c r="H11" s="4"/>
      <c r="I11" s="16"/>
      <c r="J11" s="3"/>
      <c r="K11" s="37">
        <f t="shared" ref="K11:K35" si="1">IFERROR((F11-E11),"-")</f>
        <v>-5.4578703439334646</v>
      </c>
    </row>
    <row r="12" spans="1:11" x14ac:dyDescent="0.35">
      <c r="A12" s="23" t="str">
        <f>'ALIMENTACION PERFIL'!D5</f>
        <v>LEVANTE</v>
      </c>
      <c r="B12" s="110"/>
      <c r="C12" s="73" t="s">
        <v>23</v>
      </c>
      <c r="D12" s="4">
        <f>VLOOKUP($B$5&amp;$B$7&amp;$A12,'APERITIVOS PERFIL'!$A:$N,D$7,0)</f>
        <v>17.708580204001738</v>
      </c>
      <c r="E12" s="4">
        <f>VLOOKUP($B$5&amp;$B$7&amp;$A12,'APERITIVOS PERFIL'!$A:$N,E$7,0)</f>
        <v>4.855056719956961</v>
      </c>
      <c r="F12" s="4">
        <f>VLOOKUP($B$5&amp;$B$7&amp;$A12,'APERITIVOS PERFIL'!$A:$N,F$7,0)</f>
        <v>10.341724570470275</v>
      </c>
      <c r="G12" s="4"/>
      <c r="H12" s="4"/>
      <c r="I12" s="16"/>
      <c r="J12" s="3"/>
      <c r="K12" s="37">
        <f t="shared" si="1"/>
        <v>5.4866678505133137</v>
      </c>
    </row>
    <row r="13" spans="1:11" x14ac:dyDescent="0.35">
      <c r="A13" s="23" t="str">
        <f>'ALIMENTACION PERFIL'!D6</f>
        <v>ANDALUCIA</v>
      </c>
      <c r="B13" s="110"/>
      <c r="C13" s="73" t="s">
        <v>24</v>
      </c>
      <c r="D13" s="4">
        <f>VLOOKUP($B$5&amp;$B$7&amp;$A13,'APERITIVOS PERFIL'!$A:$N,D$7,0)</f>
        <v>12.223646686955171</v>
      </c>
      <c r="E13" s="4">
        <f>VLOOKUP($B$5&amp;$B$7&amp;$A13,'APERITIVOS PERFIL'!$A:$N,E$7,0)</f>
        <v>19.926487052899809</v>
      </c>
      <c r="F13" s="4">
        <f>VLOOKUP($B$5&amp;$B$7&amp;$A13,'APERITIVOS PERFIL'!$A:$N,F$7,0)</f>
        <v>17.121737984554013</v>
      </c>
      <c r="G13" s="4"/>
      <c r="H13" s="4"/>
      <c r="I13" s="16"/>
      <c r="J13" s="3"/>
      <c r="K13" s="37">
        <f t="shared" si="1"/>
        <v>-2.8047490683457958</v>
      </c>
    </row>
    <row r="14" spans="1:11" x14ac:dyDescent="0.35">
      <c r="A14" s="23" t="str">
        <f>'ALIMENTACION PERFIL'!D7</f>
        <v>MDD AM</v>
      </c>
      <c r="B14" s="110"/>
      <c r="C14" s="73" t="s">
        <v>25</v>
      </c>
      <c r="D14" s="4">
        <f>VLOOKUP($B$5&amp;$B$7&amp;$A14,'APERITIVOS PERFIL'!$A:$N,D$7,0)</f>
        <v>13.818584845027871</v>
      </c>
      <c r="E14" s="4">
        <f>VLOOKUP($B$5&amp;$B$7&amp;$A14,'APERITIVOS PERFIL'!$A:$N,E$7,0)</f>
        <v>18.466070267022893</v>
      </c>
      <c r="F14" s="4">
        <f>VLOOKUP($B$5&amp;$B$7&amp;$A14,'APERITIVOS PERFIL'!$A:$N,F$7,0)</f>
        <v>10.854554002319059</v>
      </c>
      <c r="G14" s="4"/>
      <c r="H14" s="4"/>
      <c r="I14" s="16"/>
      <c r="J14" s="3"/>
      <c r="K14" s="37">
        <f t="shared" si="1"/>
        <v>-7.6115162647038339</v>
      </c>
    </row>
    <row r="15" spans="1:11" x14ac:dyDescent="0.35">
      <c r="A15" s="23" t="str">
        <f>'ALIMENTACION PERFIL'!D8</f>
        <v>RTO CENTRO</v>
      </c>
      <c r="B15" s="110"/>
      <c r="C15" s="73" t="s">
        <v>26</v>
      </c>
      <c r="D15" s="4">
        <f>VLOOKUP($B$5&amp;$B$7&amp;$A15,'APERITIVOS PERFIL'!$A:$N,D$7,0)</f>
        <v>11.066183961931443</v>
      </c>
      <c r="E15" s="4">
        <f>VLOOKUP($B$5&amp;$B$7&amp;$A15,'APERITIVOS PERFIL'!$A:$N,E$7,0)</f>
        <v>9.9895064334446335</v>
      </c>
      <c r="F15" s="4">
        <f>VLOOKUP($B$5&amp;$B$7&amp;$A15,'APERITIVOS PERFIL'!$A:$N,F$7,0)</f>
        <v>11.284484810389042</v>
      </c>
      <c r="G15" s="4"/>
      <c r="H15" s="4"/>
      <c r="I15" s="16"/>
      <c r="J15" s="3"/>
      <c r="K15" s="37">
        <f t="shared" si="1"/>
        <v>1.2949783769444085</v>
      </c>
    </row>
    <row r="16" spans="1:11" x14ac:dyDescent="0.35">
      <c r="A16" s="23" t="str">
        <f>'ALIMENTACION PERFIL'!D9</f>
        <v>NORTE-CENTRO</v>
      </c>
      <c r="B16" s="110"/>
      <c r="C16" s="73" t="s">
        <v>27</v>
      </c>
      <c r="D16" s="4">
        <f>VLOOKUP($B$5&amp;$B$7&amp;$A16,'APERITIVOS PERFIL'!$A:$N,D$7,0)</f>
        <v>20.087267908189574</v>
      </c>
      <c r="E16" s="4">
        <f>VLOOKUP($B$5&amp;$B$7&amp;$A16,'APERITIVOS PERFIL'!$A:$N,E$7,0)</f>
        <v>9.7342835604409519</v>
      </c>
      <c r="F16" s="4">
        <f>VLOOKUP($B$5&amp;$B$7&amp;$A16,'APERITIVOS PERFIL'!$A:$N,F$7,0)</f>
        <v>7.4598648231858524</v>
      </c>
      <c r="G16" s="4"/>
      <c r="H16" s="4"/>
      <c r="I16" s="16"/>
      <c r="J16" s="3"/>
      <c r="K16" s="37">
        <f t="shared" si="1"/>
        <v>-2.2744187372550995</v>
      </c>
    </row>
    <row r="17" spans="1:11" x14ac:dyDescent="0.35">
      <c r="A17" s="23" t="str">
        <f>'ALIMENTACION PERFIL'!D10</f>
        <v>NOROESTE</v>
      </c>
      <c r="B17" s="111"/>
      <c r="C17" s="74" t="s">
        <v>28</v>
      </c>
      <c r="D17" s="17">
        <f>VLOOKUP($B$5&amp;$B$7&amp;$A17,'APERITIVOS PERFIL'!$A:$N,D$7,0)</f>
        <v>4.096748549181072</v>
      </c>
      <c r="E17" s="17">
        <f>VLOOKUP($B$5&amp;$B$7&amp;$A17,'APERITIVOS PERFIL'!$A:$N,E$7,0)</f>
        <v>5.493922609859677</v>
      </c>
      <c r="F17" s="17">
        <f>VLOOKUP($B$5&amp;$B$7&amp;$A17,'APERITIVOS PERFIL'!$A:$N,F$7,0)</f>
        <v>18.549888909361638</v>
      </c>
      <c r="G17" s="17"/>
      <c r="H17" s="17"/>
      <c r="I17" s="18"/>
      <c r="J17" s="3"/>
      <c r="K17" s="94">
        <f t="shared" si="1"/>
        <v>13.055966299501961</v>
      </c>
    </row>
    <row r="18" spans="1:11" x14ac:dyDescent="0.35">
      <c r="A18" s="23" t="s">
        <v>29</v>
      </c>
      <c r="B18" s="109" t="s">
        <v>30</v>
      </c>
      <c r="C18" s="75" t="s">
        <v>31</v>
      </c>
      <c r="D18" s="14">
        <f>VLOOKUP($B$5&amp;$B$7&amp;$A18,'APERITIVOS PERFIL'!$A:$N,D$7,0)</f>
        <v>8.115307440547511</v>
      </c>
      <c r="E18" s="14">
        <f>VLOOKUP($B$5&amp;$B$7&amp;$A18,'APERITIVOS PERFIL'!$A:$N,E$7,0)</f>
        <v>0.15468122807687862</v>
      </c>
      <c r="F18" s="14">
        <f>VLOOKUP($B$5&amp;$B$7&amp;$A18,'APERITIVOS PERFIL'!$A:$N,F$7,0)</f>
        <v>0.45720138600445182</v>
      </c>
      <c r="G18" s="14"/>
      <c r="H18" s="14"/>
      <c r="I18" s="15"/>
      <c r="J18" s="3"/>
      <c r="K18" s="38">
        <f t="shared" si="1"/>
        <v>0.3025201579275732</v>
      </c>
    </row>
    <row r="19" spans="1:11" x14ac:dyDescent="0.35">
      <c r="A19" s="23" t="s">
        <v>32</v>
      </c>
      <c r="B19" s="110"/>
      <c r="C19" s="73" t="s">
        <v>33</v>
      </c>
      <c r="D19" s="4">
        <f>VLOOKUP($B$5&amp;$B$7&amp;$A19,'APERITIVOS PERFIL'!$A:$N,D$7,0)</f>
        <v>4.9151828757491591</v>
      </c>
      <c r="E19" s="4">
        <f>VLOOKUP($B$5&amp;$B$7&amp;$A19,'APERITIVOS PERFIL'!$A:$N,E$7,0)</f>
        <v>7.4988162766381743</v>
      </c>
      <c r="F19" s="4">
        <f>VLOOKUP($B$5&amp;$B$7&amp;$A19,'APERITIVOS PERFIL'!$A:$N,F$7,0)</f>
        <v>14.173799115135452</v>
      </c>
      <c r="G19" s="4"/>
      <c r="H19" s="4"/>
      <c r="I19" s="16"/>
      <c r="J19" s="3"/>
      <c r="K19" s="37">
        <f t="shared" si="1"/>
        <v>6.6749828384972778</v>
      </c>
    </row>
    <row r="20" spans="1:11" x14ac:dyDescent="0.35">
      <c r="A20" s="23" t="s">
        <v>34</v>
      </c>
      <c r="B20" s="110"/>
      <c r="C20" s="73" t="s">
        <v>35</v>
      </c>
      <c r="D20" s="4">
        <f>VLOOKUP($B$5&amp;$B$7&amp;$A20,'APERITIVOS PERFIL'!$A:$N,D$7,0)</f>
        <v>4.441850348954322</v>
      </c>
      <c r="E20" s="4">
        <f>VLOOKUP($B$5&amp;$B$7&amp;$A20,'APERITIVOS PERFIL'!$A:$N,E$7,0)</f>
        <v>11.479281083106722</v>
      </c>
      <c r="F20" s="4">
        <f>VLOOKUP($B$5&amp;$B$7&amp;$A20,'APERITIVOS PERFIL'!$A:$N,F$7,0)</f>
        <v>10.299083952819025</v>
      </c>
      <c r="G20" s="4"/>
      <c r="H20" s="4"/>
      <c r="I20" s="16"/>
      <c r="J20" s="3"/>
      <c r="K20" s="37">
        <f t="shared" si="1"/>
        <v>-1.1801971302876968</v>
      </c>
    </row>
    <row r="21" spans="1:11" x14ac:dyDescent="0.35">
      <c r="A21" s="23" t="s">
        <v>36</v>
      </c>
      <c r="B21" s="110"/>
      <c r="C21" s="73" t="s">
        <v>37</v>
      </c>
      <c r="D21" s="4">
        <f>VLOOKUP($B$5&amp;$B$7&amp;$A21,'APERITIVOS PERFIL'!$A:$N,D$7,0)</f>
        <v>27.863106830050093</v>
      </c>
      <c r="E21" s="4">
        <f>VLOOKUP($B$5&amp;$B$7&amp;$A21,'APERITIVOS PERFIL'!$A:$N,E$7,0)</f>
        <v>9.4782535918832096</v>
      </c>
      <c r="F21" s="4">
        <f>VLOOKUP($B$5&amp;$B$7&amp;$A21,'APERITIVOS PERFIL'!$A:$N,F$7,0)</f>
        <v>11.794011087965464</v>
      </c>
      <c r="G21" s="4"/>
      <c r="H21" s="4"/>
      <c r="I21" s="16"/>
      <c r="J21" s="3"/>
      <c r="K21" s="37">
        <f t="shared" si="1"/>
        <v>2.315757496082254</v>
      </c>
    </row>
    <row r="22" spans="1:11" ht="18.399999999999999" customHeight="1" x14ac:dyDescent="0.35">
      <c r="A22" s="23" t="s">
        <v>38</v>
      </c>
      <c r="B22" s="110"/>
      <c r="C22" s="73" t="s">
        <v>39</v>
      </c>
      <c r="D22" s="4">
        <f>VLOOKUP($B$5&amp;$B$7&amp;$A22,'APERITIVOS PERFIL'!$A:$N,D$7,0)</f>
        <v>13.430267182119582</v>
      </c>
      <c r="E22" s="4">
        <f>VLOOKUP($B$5&amp;$B$7&amp;$A22,'APERITIVOS PERFIL'!$A:$N,E$7,0)</f>
        <v>18.612017952585251</v>
      </c>
      <c r="F22" s="4">
        <f>VLOOKUP($B$5&amp;$B$7&amp;$A22,'APERITIVOS PERFIL'!$A:$N,F$7,0)</f>
        <v>14.657683682585256</v>
      </c>
      <c r="G22" s="4"/>
      <c r="H22" s="4"/>
      <c r="I22" s="16"/>
      <c r="J22" s="3"/>
      <c r="K22" s="37">
        <f t="shared" si="1"/>
        <v>-3.954334269999995</v>
      </c>
    </row>
    <row r="23" spans="1:11" x14ac:dyDescent="0.35">
      <c r="A23" s="23" t="s">
        <v>40</v>
      </c>
      <c r="B23" s="110"/>
      <c r="C23" s="73" t="s">
        <v>41</v>
      </c>
      <c r="D23" s="4">
        <f>VLOOKUP($B$5&amp;$B$7&amp;$A23,'APERITIVOS PERFIL'!$A:$N,D$7,0)</f>
        <v>10.915623004039109</v>
      </c>
      <c r="E23" s="4">
        <f>VLOOKUP($B$5&amp;$B$7&amp;$A23,'APERITIVOS PERFIL'!$A:$N,E$7,0)</f>
        <v>8.8295906717323618</v>
      </c>
      <c r="F23" s="4">
        <f>VLOOKUP($B$5&amp;$B$7&amp;$A23,'APERITIVOS PERFIL'!$A:$N,F$7,0)</f>
        <v>14.888822039185836</v>
      </c>
      <c r="G23" s="4"/>
      <c r="H23" s="4"/>
      <c r="I23" s="16"/>
      <c r="J23" s="3"/>
      <c r="K23" s="37">
        <f t="shared" si="1"/>
        <v>6.0592313674534743</v>
      </c>
    </row>
    <row r="24" spans="1:11" ht="18.399999999999999" customHeight="1" x14ac:dyDescent="0.35">
      <c r="A24" s="23" t="s">
        <v>42</v>
      </c>
      <c r="B24" s="110"/>
      <c r="C24" s="73" t="s">
        <v>43</v>
      </c>
      <c r="D24" s="4">
        <f>VLOOKUP($B$5&amp;$B$7&amp;$A24,'APERITIVOS PERFIL'!$A:$N,D$7,0)</f>
        <v>10.164161487325694</v>
      </c>
      <c r="E24" s="4">
        <f>VLOOKUP($B$5&amp;$B$7&amp;$A24,'APERITIVOS PERFIL'!$A:$N,E$7,0)</f>
        <v>12.771191170972635</v>
      </c>
      <c r="F24" s="4">
        <f>VLOOKUP($B$5&amp;$B$7&amp;$A24,'APERITIVOS PERFIL'!$A:$N,F$7,0)</f>
        <v>11.922213118988195</v>
      </c>
      <c r="G24" s="4"/>
      <c r="H24" s="4"/>
      <c r="I24" s="16"/>
      <c r="J24" s="3"/>
      <c r="K24" s="37">
        <f t="shared" si="1"/>
        <v>-0.84897805198444054</v>
      </c>
    </row>
    <row r="25" spans="1:11" ht="18.399999999999999" customHeight="1" x14ac:dyDescent="0.35">
      <c r="A25" s="23" t="s">
        <v>44</v>
      </c>
      <c r="B25" s="111"/>
      <c r="C25" s="74" t="s">
        <v>45</v>
      </c>
      <c r="D25" s="17">
        <f>VLOOKUP($B$5&amp;$B$7&amp;$A25,'APERITIVOS PERFIL'!$A:$N,D$7,0)</f>
        <v>20.154507442926406</v>
      </c>
      <c r="E25" s="17">
        <f>VLOOKUP($B$5&amp;$B$7&amp;$A25,'APERITIVOS PERFIL'!$A:$N,E$7,0)</f>
        <v>31.176163389208224</v>
      </c>
      <c r="F25" s="17">
        <f>VLOOKUP($B$5&amp;$B$7&amp;$A25,'APERITIVOS PERFIL'!$A:$N,F$7,0)</f>
        <v>21.807182265206659</v>
      </c>
      <c r="G25" s="17"/>
      <c r="H25" s="17"/>
      <c r="I25" s="18"/>
      <c r="J25" s="3"/>
      <c r="K25" s="94">
        <f t="shared" si="1"/>
        <v>-9.3689811240015644</v>
      </c>
    </row>
    <row r="26" spans="1:11" ht="18.399999999999999" customHeight="1" x14ac:dyDescent="0.35">
      <c r="A26" s="23" t="str">
        <f>'ALIMENTACION PERFIL'!D19</f>
        <v>DE 15 A 19 AÑOS</v>
      </c>
      <c r="B26" s="109" t="s">
        <v>46</v>
      </c>
      <c r="C26" s="75" t="s">
        <v>47</v>
      </c>
      <c r="D26" s="14">
        <f>VLOOKUP($B$5&amp;$B$7&amp;$A26,'APERITIVOS PERFIL'!$A:$N,D$7,0)</f>
        <v>10.92136466591823</v>
      </c>
      <c r="E26" s="14">
        <f>VLOOKUP($B$5&amp;$B$7&amp;$A26,'APERITIVOS PERFIL'!$A:$N,E$7,0)</f>
        <v>2.3526052547656016</v>
      </c>
      <c r="F26" s="14">
        <f>VLOOKUP($B$5&amp;$B$7&amp;$A26,'APERITIVOS PERFIL'!$A:$N,F$7,0)</f>
        <v>5.0275425336185542</v>
      </c>
      <c r="G26" s="14"/>
      <c r="H26" s="14"/>
      <c r="I26" s="15"/>
      <c r="J26" s="3"/>
      <c r="K26" s="38">
        <f t="shared" si="1"/>
        <v>2.6749372788529526</v>
      </c>
    </row>
    <row r="27" spans="1:11" ht="18.399999999999999" customHeight="1" x14ac:dyDescent="0.35">
      <c r="A27" s="23" t="str">
        <f>'ALIMENTACION PERFIL'!D20</f>
        <v>DE 20 A 24 AÑOS</v>
      </c>
      <c r="B27" s="110"/>
      <c r="C27" s="73" t="s">
        <v>48</v>
      </c>
      <c r="D27" s="4">
        <f>VLOOKUP($B$5&amp;$B$7&amp;$A27,'APERITIVOS PERFIL'!$A:$N,D$7,0)</f>
        <v>5.8616669259422309</v>
      </c>
      <c r="E27" s="4">
        <f>VLOOKUP($B$5&amp;$B$7&amp;$A27,'APERITIVOS PERFIL'!$A:$N,E$7,0)</f>
        <v>6.8688131520786735</v>
      </c>
      <c r="F27" s="4">
        <f>VLOOKUP($B$5&amp;$B$7&amp;$A27,'APERITIVOS PERFIL'!$A:$N,F$7,0)</f>
        <v>4.6129817992722622</v>
      </c>
      <c r="G27" s="4"/>
      <c r="H27" s="4"/>
      <c r="I27" s="16"/>
      <c r="J27" s="3"/>
      <c r="K27" s="37">
        <f t="shared" si="1"/>
        <v>-2.2558313528064113</v>
      </c>
    </row>
    <row r="28" spans="1:11" ht="18.399999999999999" customHeight="1" x14ac:dyDescent="0.35">
      <c r="A28" s="23" t="str">
        <f>'ALIMENTACION PERFIL'!D21</f>
        <v>DE 25 A 34 AÑOS</v>
      </c>
      <c r="B28" s="110"/>
      <c r="C28" s="73" t="s">
        <v>49</v>
      </c>
      <c r="D28" s="4">
        <f>VLOOKUP($B$5&amp;$B$7&amp;$A28,'APERITIVOS PERFIL'!$A:$N,D$7,0)</f>
        <v>14.594637893313166</v>
      </c>
      <c r="E28" s="4">
        <f>VLOOKUP($B$5&amp;$B$7&amp;$A28,'APERITIVOS PERFIL'!$A:$N,E$7,0)</f>
        <v>14.862319953210834</v>
      </c>
      <c r="F28" s="4">
        <f>VLOOKUP($B$5&amp;$B$7&amp;$A28,'APERITIVOS PERFIL'!$A:$N,F$7,0)</f>
        <v>14.697190879307431</v>
      </c>
      <c r="G28" s="4"/>
      <c r="H28" s="4"/>
      <c r="I28" s="16"/>
      <c r="J28" s="3"/>
      <c r="K28" s="37">
        <f t="shared" si="1"/>
        <v>-0.16512907390340281</v>
      </c>
    </row>
    <row r="29" spans="1:11" ht="18.399999999999999" customHeight="1" x14ac:dyDescent="0.35">
      <c r="A29" s="23" t="str">
        <f>'ALIMENTACION PERFIL'!D22</f>
        <v>DE 35 A 49 AÑOS</v>
      </c>
      <c r="B29" s="110"/>
      <c r="C29" s="73" t="s">
        <v>50</v>
      </c>
      <c r="D29" s="4">
        <f>VLOOKUP($B$5&amp;$B$7&amp;$A29,'APERITIVOS PERFIL'!$A:$N,D$7,0)</f>
        <v>26.730251021190981</v>
      </c>
      <c r="E29" s="4">
        <f>VLOOKUP($B$5&amp;$B$7&amp;$A29,'APERITIVOS PERFIL'!$A:$N,E$7,0)</f>
        <v>38.399933209783782</v>
      </c>
      <c r="F29" s="4">
        <f>VLOOKUP($B$5&amp;$B$7&amp;$A29,'APERITIVOS PERFIL'!$A:$N,F$7,0)</f>
        <v>38.362508277955818</v>
      </c>
      <c r="G29" s="4"/>
      <c r="H29" s="4"/>
      <c r="I29" s="16"/>
      <c r="J29" s="3"/>
      <c r="K29" s="37">
        <f t="shared" si="1"/>
        <v>-3.7424931827963803E-2</v>
      </c>
    </row>
    <row r="30" spans="1:11" ht="18.399999999999999" customHeight="1" x14ac:dyDescent="0.35">
      <c r="A30" s="23" t="str">
        <f>'ALIMENTACION PERFIL'!D23</f>
        <v>DE 50 A 59 AÑOS</v>
      </c>
      <c r="B30" s="110"/>
      <c r="C30" s="73" t="s">
        <v>51</v>
      </c>
      <c r="D30" s="4">
        <f>VLOOKUP($B$5&amp;$B$7&amp;$A30,'APERITIVOS PERFIL'!$A:$N,D$7,0)</f>
        <v>40.303230355904915</v>
      </c>
      <c r="E30" s="4">
        <f>VLOOKUP($B$5&amp;$B$7&amp;$A30,'APERITIVOS PERFIL'!$A:$N,E$7,0)</f>
        <v>29.387495650414664</v>
      </c>
      <c r="F30" s="4">
        <f>VLOOKUP($B$5&amp;$B$7&amp;$A30,'APERITIVOS PERFIL'!$A:$N,F$7,0)</f>
        <v>34.21641029251937</v>
      </c>
      <c r="G30" s="4"/>
      <c r="H30" s="4"/>
      <c r="I30" s="16"/>
      <c r="J30" s="3"/>
      <c r="K30" s="37">
        <f t="shared" si="1"/>
        <v>4.8289146421047064</v>
      </c>
    </row>
    <row r="31" spans="1:11" ht="18.399999999999999" customHeight="1" x14ac:dyDescent="0.35">
      <c r="A31" s="23" t="str">
        <f>'ALIMENTACION PERFIL'!D24</f>
        <v>DE 60 A 75 AÑOS</v>
      </c>
      <c r="B31" s="111"/>
      <c r="C31" s="74" t="s">
        <v>52</v>
      </c>
      <c r="D31" s="17">
        <f>VLOOKUP($B$5&amp;$B$7&amp;$A31,'APERITIVOS PERFIL'!$A:$N,D$7,0)</f>
        <v>1.5888416615509902</v>
      </c>
      <c r="E31" s="17">
        <f>VLOOKUP($B$5&amp;$B$7&amp;$A31,'APERITIVOS PERFIL'!$A:$N,E$7,0)</f>
        <v>8.128820430749581</v>
      </c>
      <c r="F31" s="17">
        <f>VLOOKUP($B$5&amp;$B$7&amp;$A31,'APERITIVOS PERFIL'!$A:$N,F$7,0)</f>
        <v>3.0833570597516471</v>
      </c>
      <c r="G31" s="17"/>
      <c r="H31" s="17"/>
      <c r="I31" s="18"/>
      <c r="J31" s="3"/>
      <c r="K31" s="94">
        <f t="shared" si="1"/>
        <v>-5.0454633709979344</v>
      </c>
    </row>
    <row r="32" spans="1:11" ht="18.399999999999999" customHeight="1" x14ac:dyDescent="0.35">
      <c r="A32" s="23" t="str">
        <f>'ALIMENTACION PERFIL'!D25</f>
        <v>ALTA Y MEDIA ALTA</v>
      </c>
      <c r="B32" s="109" t="s">
        <v>53</v>
      </c>
      <c r="C32" s="75" t="s">
        <v>54</v>
      </c>
      <c r="D32" s="14">
        <f>VLOOKUP($B$5&amp;$B$7&amp;$A32,'APERITIVOS PERFIL'!$A:$N,D$7,0)</f>
        <v>27.420510071205317</v>
      </c>
      <c r="E32" s="14">
        <f>VLOOKUP($B$5&amp;$B$7&amp;$A32,'APERITIVOS PERFIL'!$A:$N,E$7,0)</f>
        <v>10.13468142623918</v>
      </c>
      <c r="F32" s="14">
        <f>VLOOKUP($B$5&amp;$B$7&amp;$A32,'APERITIVOS PERFIL'!$A:$N,F$7,0)</f>
        <v>14.798219174357602</v>
      </c>
      <c r="G32" s="14"/>
      <c r="H32" s="14"/>
      <c r="I32" s="15"/>
      <c r="J32" s="3"/>
      <c r="K32" s="38">
        <f t="shared" si="1"/>
        <v>4.6635377481184221</v>
      </c>
    </row>
    <row r="33" spans="1:11" ht="18.399999999999999" customHeight="1" x14ac:dyDescent="0.35">
      <c r="A33" s="23" t="str">
        <f>'ALIMENTACION PERFIL'!D26</f>
        <v>MEDIA</v>
      </c>
      <c r="B33" s="110"/>
      <c r="C33" s="73" t="s">
        <v>55</v>
      </c>
      <c r="D33" s="4">
        <f>VLOOKUP($B$5&amp;$B$7&amp;$A33,'APERITIVOS PERFIL'!$A:$N,D$7,0)</f>
        <v>23.20114361458057</v>
      </c>
      <c r="E33" s="4">
        <f>VLOOKUP($B$5&amp;$B$7&amp;$A33,'APERITIVOS PERFIL'!$A:$N,E$7,0)</f>
        <v>19.748280271298519</v>
      </c>
      <c r="F33" s="4">
        <f>VLOOKUP($B$5&amp;$B$7&amp;$A33,'APERITIVOS PERFIL'!$A:$N,F$7,0)</f>
        <v>20.088068946848047</v>
      </c>
      <c r="G33" s="4"/>
      <c r="H33" s="4"/>
      <c r="I33" s="16"/>
      <c r="J33" s="3"/>
      <c r="K33" s="37">
        <f t="shared" si="1"/>
        <v>0.33978867554952785</v>
      </c>
    </row>
    <row r="34" spans="1:11" ht="18.399999999999999" customHeight="1" x14ac:dyDescent="0.35">
      <c r="A34" s="23" t="str">
        <f>'ALIMENTACION PERFIL'!D27</f>
        <v>MEDIA BAJA</v>
      </c>
      <c r="B34" s="110"/>
      <c r="C34" s="73" t="s">
        <v>56</v>
      </c>
      <c r="D34" s="4">
        <f>VLOOKUP($B$5&amp;$B$7&amp;$A34,'APERITIVOS PERFIL'!$A:$N,D$7,0)</f>
        <v>37.874246286182576</v>
      </c>
      <c r="E34" s="4">
        <f>VLOOKUP($B$5&amp;$B$7&amp;$A34,'APERITIVOS PERFIL'!$A:$N,E$7,0)</f>
        <v>48.403485718568021</v>
      </c>
      <c r="F34" s="4">
        <f>VLOOKUP($B$5&amp;$B$7&amp;$A34,'APERITIVOS PERFIL'!$A:$N,F$7,0)</f>
        <v>36.570462570741796</v>
      </c>
      <c r="G34" s="4"/>
      <c r="H34" s="4"/>
      <c r="I34" s="16"/>
      <c r="J34" s="3"/>
      <c r="K34" s="37">
        <f t="shared" si="1"/>
        <v>-11.833023147826225</v>
      </c>
    </row>
    <row r="35" spans="1:11" ht="18.399999999999999" customHeight="1" x14ac:dyDescent="0.35">
      <c r="A35" s="23" t="str">
        <f>'ALIMENTACION PERFIL'!D28</f>
        <v>BAJA</v>
      </c>
      <c r="B35" s="111"/>
      <c r="C35" s="74" t="s">
        <v>57</v>
      </c>
      <c r="D35" s="17">
        <f>VLOOKUP($B$5&amp;$B$7&amp;$A35,'APERITIVOS PERFIL'!$A:$N,D$7,0)</f>
        <v>11.504109958419848</v>
      </c>
      <c r="E35" s="17">
        <f>VLOOKUP($B$5&amp;$B$7&amp;$A35,'APERITIVOS PERFIL'!$A:$N,E$7,0)</f>
        <v>21.713538350198572</v>
      </c>
      <c r="F35" s="17">
        <f>VLOOKUP($B$5&amp;$B$7&amp;$A35,'APERITIVOS PERFIL'!$A:$N,F$7,0)</f>
        <v>28.543243429715336</v>
      </c>
      <c r="G35" s="17"/>
      <c r="H35" s="17"/>
      <c r="I35" s="18"/>
      <c r="J35" s="3"/>
      <c r="K35" s="94">
        <f t="shared" si="1"/>
        <v>6.8297050795167635</v>
      </c>
    </row>
    <row r="36" spans="1:11" x14ac:dyDescent="0.35">
      <c r="A36" s="23"/>
    </row>
  </sheetData>
  <sheetProtection sheet="1" objects="1" scenarios="1"/>
  <mergeCells count="6">
    <mergeCell ref="C1:K1"/>
    <mergeCell ref="B32:B35"/>
    <mergeCell ref="B6:C6"/>
    <mergeCell ref="B9:B17"/>
    <mergeCell ref="B18:B25"/>
    <mergeCell ref="B26:B31"/>
  </mergeCells>
  <conditionalFormatting sqref="K9:K35">
    <cfRule type="containsErrors" dxfId="4" priority="1">
      <formula>ISERROR(K9)</formula>
    </cfRule>
  </conditionalFormatting>
  <pageMargins left="0.25" right="0.25" top="0.75" bottom="0.75" header="0.3" footer="0.3"/>
  <pageSetup paperSize="9" scale="72" orientation="landscape" r:id="rId1"/>
  <ignoredErrors>
    <ignoredError sqref="B5 B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Drop Down 1">
              <controlPr defaultSize="0" autoLine="0" autoPict="0">
                <anchor moveWithCells="1">
                  <from>
                    <xdr:col>1</xdr:col>
                    <xdr:colOff>69850</xdr:colOff>
                    <xdr:row>3</xdr:row>
                    <xdr:rowOff>127000</xdr:rowOff>
                  </from>
                  <to>
                    <xdr:col>2</xdr:col>
                    <xdr:colOff>1924050</xdr:colOff>
                    <xdr:row>5</xdr:row>
                    <xdr:rowOff>107950</xdr:rowOff>
                  </to>
                </anchor>
              </controlPr>
            </control>
          </mc:Choice>
        </mc:AlternateContent>
        <mc:AlternateContent xmlns:mc="http://schemas.openxmlformats.org/markup-compatibility/2006">
          <mc:Choice Requires="x14">
            <control shapeId="30722" r:id="rId5" name="Drop Down 2">
              <controlPr defaultSize="0" autoLine="0" autoPict="0">
                <anchor moveWithCells="1">
                  <from>
                    <xdr:col>1</xdr:col>
                    <xdr:colOff>57150</xdr:colOff>
                    <xdr:row>5</xdr:row>
                    <xdr:rowOff>184150</xdr:rowOff>
                  </from>
                  <to>
                    <xdr:col>2</xdr:col>
                    <xdr:colOff>1917700</xdr:colOff>
                    <xdr:row>7</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73879-D117-4BE5-9913-C4F250DFB1B5}">
  <sheetPr codeName="Hoja16">
    <pageSetUpPr fitToPage="1"/>
  </sheetPr>
  <dimension ref="A1:K22"/>
  <sheetViews>
    <sheetView showGridLines="0" showRowColHeaders="0" zoomScale="85" zoomScaleNormal="85" zoomScaleSheetLayoutView="90" workbookViewId="0"/>
  </sheetViews>
  <sheetFormatPr baseColWidth="10" defaultColWidth="12" defaultRowHeight="15.5" x14ac:dyDescent="0.35"/>
  <cols>
    <col min="1" max="2" width="0.7265625" style="53" customWidth="1"/>
    <col min="3" max="3" width="41.26953125" style="53" customWidth="1"/>
    <col min="4" max="7" width="16.1796875" style="53" customWidth="1"/>
    <col min="8" max="8" width="16.81640625" style="53" bestFit="1" customWidth="1"/>
    <col min="9" max="9" width="16.1796875" style="56" customWidth="1"/>
    <col min="10" max="10" width="2.7265625" style="53" customWidth="1"/>
    <col min="11" max="11" width="17.26953125" style="53" customWidth="1"/>
    <col min="12" max="16384" width="12" style="53"/>
  </cols>
  <sheetData>
    <row r="1" spans="1:11" ht="72" customHeight="1" x14ac:dyDescent="0.35">
      <c r="B1" s="54"/>
      <c r="C1" s="108" t="s">
        <v>0</v>
      </c>
      <c r="D1" s="108"/>
      <c r="E1" s="108"/>
      <c r="F1" s="108"/>
      <c r="G1" s="108"/>
      <c r="H1" s="108"/>
      <c r="I1" s="108"/>
      <c r="J1" s="108"/>
      <c r="K1" s="108"/>
    </row>
    <row r="2" spans="1:11" ht="24" customHeight="1" x14ac:dyDescent="0.35">
      <c r="B2" s="55"/>
    </row>
    <row r="3" spans="1:11" ht="25.15" customHeight="1" x14ac:dyDescent="0.35">
      <c r="A3" s="59"/>
      <c r="B3" s="59"/>
      <c r="C3" s="59"/>
      <c r="D3" s="59"/>
      <c r="E3" s="59"/>
      <c r="F3" s="59"/>
      <c r="G3" s="59"/>
      <c r="H3" s="59"/>
      <c r="I3" s="59"/>
    </row>
    <row r="4" spans="1:11" s="60" customFormat="1" ht="11.25" customHeight="1" x14ac:dyDescent="0.3">
      <c r="A4" s="7"/>
      <c r="B4" s="7"/>
      <c r="C4" s="8"/>
      <c r="D4" s="7">
        <v>96</v>
      </c>
      <c r="E4" s="8"/>
      <c r="F4" s="8"/>
      <c r="G4" s="7"/>
      <c r="I4" s="61"/>
    </row>
    <row r="5" spans="1:11" s="60" customFormat="1" ht="15" customHeight="1" x14ac:dyDescent="0.3">
      <c r="A5" s="7">
        <v>1</v>
      </c>
      <c r="B5" s="7" t="str">
        <f>VLOOKUP(A5,desplegables!C2:D5,2,0)</f>
        <v>VOLUMEN (Miles kg ó litros)</v>
      </c>
      <c r="C5" s="22"/>
      <c r="D5" s="62"/>
      <c r="E5" s="62"/>
      <c r="F5" s="62"/>
      <c r="G5" s="62"/>
      <c r="I5" s="63"/>
    </row>
    <row r="6" spans="1:11" s="23" customFormat="1" ht="18" customHeight="1" x14ac:dyDescent="0.35">
      <c r="A6" s="64"/>
      <c r="B6" s="107"/>
      <c r="C6" s="107"/>
      <c r="D6" s="65">
        <v>32073135.108767997</v>
      </c>
      <c r="E6" s="65">
        <v>31796651.899999999</v>
      </c>
      <c r="F6" s="65">
        <v>28579560.528701</v>
      </c>
      <c r="G6" s="65">
        <v>26312260.197521999</v>
      </c>
      <c r="H6" s="65">
        <v>26207729.846116003</v>
      </c>
      <c r="I6" s="65">
        <v>24181234.546657495</v>
      </c>
    </row>
    <row r="7" spans="1:11" x14ac:dyDescent="0.35">
      <c r="A7" s="10"/>
      <c r="B7" s="10"/>
      <c r="C7" s="10"/>
      <c r="D7" s="58">
        <v>4</v>
      </c>
      <c r="E7" s="58">
        <f>D7+1</f>
        <v>5</v>
      </c>
      <c r="F7" s="58">
        <f t="shared" ref="F7:I7" si="0">E7+1</f>
        <v>6</v>
      </c>
      <c r="G7" s="58">
        <f t="shared" si="0"/>
        <v>7</v>
      </c>
      <c r="H7" s="58">
        <f t="shared" si="0"/>
        <v>8</v>
      </c>
      <c r="I7" s="58">
        <f t="shared" si="0"/>
        <v>9</v>
      </c>
      <c r="J7" s="59"/>
    </row>
    <row r="8" spans="1:11" ht="50.15" customHeight="1" thickBot="1" x14ac:dyDescent="0.4">
      <c r="A8" s="10"/>
      <c r="B8" s="11"/>
      <c r="C8" s="6"/>
      <c r="D8" s="80" t="str">
        <f>'ALIMENTACION PERFIL'!$E$1</f>
        <v>Año 2020</v>
      </c>
      <c r="E8" s="80" t="str">
        <f>'ALIMENTACION PERFIL'!$F$1</f>
        <v>Año 2021</v>
      </c>
      <c r="F8" s="80" t="str">
        <f>'ALIMENTACION PERFIL'!$G$1</f>
        <v>AÑO 2022</v>
      </c>
      <c r="G8" s="80"/>
      <c r="H8" s="80"/>
      <c r="I8" s="80"/>
      <c r="K8" s="87" t="str">
        <f>"Evolucion "&amp;F8&amp;" vs "&amp;E8</f>
        <v>Evolucion AÑO 2022 vs Año 2021</v>
      </c>
    </row>
    <row r="9" spans="1:11" ht="25.15" customHeight="1" x14ac:dyDescent="0.35">
      <c r="A9" s="59"/>
      <c r="B9" s="59"/>
      <c r="C9" s="66" t="s">
        <v>102</v>
      </c>
      <c r="D9" s="82">
        <f>VLOOKUP($B$5&amp;$C9,'BEBIDAS KPI'!$A:$N,D$7,0)</f>
        <v>16760.934499546998</v>
      </c>
      <c r="E9" s="82">
        <f>VLOOKUP($B$5&amp;$C9,'BEBIDAS KPI'!$A:$N,E$7,0)</f>
        <v>16571.167376854002</v>
      </c>
      <c r="F9" s="82">
        <f>VLOOKUP($B$5&amp;$C9,'BEBIDAS KPI'!$A:$N,F$7,0)</f>
        <v>14315.401342158999</v>
      </c>
      <c r="G9" s="82"/>
      <c r="H9" s="82"/>
      <c r="I9" s="82"/>
      <c r="K9" s="83">
        <f>IFERROR(IF($A$5=2,(F9-E9),((F9/E9-1)*100)),"-")</f>
        <v>-13.612595802066274</v>
      </c>
    </row>
    <row r="10" spans="1:11" ht="25.15" customHeight="1" x14ac:dyDescent="0.35">
      <c r="A10" s="59"/>
      <c r="B10" s="59"/>
      <c r="C10" s="67" t="s">
        <v>103</v>
      </c>
      <c r="D10" s="82">
        <f>VLOOKUP($B$5&amp;$C10,'BEBIDAS KPI'!$A:$N,D$7,0)</f>
        <v>15808.690637297001</v>
      </c>
      <c r="E10" s="82">
        <f>VLOOKUP($B$5&amp;$C10,'BEBIDAS KPI'!$A:$N,E$7,0)</f>
        <v>15640.977632104001</v>
      </c>
      <c r="F10" s="82">
        <f>VLOOKUP($B$5&amp;$C10,'BEBIDAS KPI'!$A:$N,F$7,0)</f>
        <v>13505.944822534</v>
      </c>
      <c r="G10" s="82"/>
      <c r="H10" s="82"/>
      <c r="I10" s="82"/>
      <c r="K10" s="83">
        <f t="shared" ref="K10:K22" si="1">IFERROR(IF($A$5=2,(F10-E10),((F10/E10-1)*100)),"-")</f>
        <v>-13.65025166449777</v>
      </c>
    </row>
    <row r="11" spans="1:11" ht="25.15" customHeight="1" x14ac:dyDescent="0.35">
      <c r="A11" s="59"/>
      <c r="B11" s="59"/>
      <c r="C11" s="68" t="s">
        <v>104</v>
      </c>
      <c r="D11" s="82">
        <f>VLOOKUP($B$5&amp;$C11,'BEBIDAS KPI'!$A:$N,D$7,0)</f>
        <v>1781.2419050000001</v>
      </c>
      <c r="E11" s="82">
        <f>VLOOKUP($B$5&amp;$C11,'BEBIDAS KPI'!$A:$N,E$7,0)</f>
        <v>1947.7697762500002</v>
      </c>
      <c r="F11" s="82">
        <f>VLOOKUP($B$5&amp;$C11,'BEBIDAS KPI'!$A:$N,F$7,0)</f>
        <v>1809.12775225</v>
      </c>
      <c r="G11" s="82"/>
      <c r="H11" s="82"/>
      <c r="I11" s="82"/>
      <c r="K11" s="83">
        <f t="shared" si="1"/>
        <v>-7.1179882597277366</v>
      </c>
    </row>
    <row r="12" spans="1:11" ht="25.15" customHeight="1" x14ac:dyDescent="0.35">
      <c r="A12" s="59"/>
      <c r="B12" s="59"/>
      <c r="C12" s="68" t="s">
        <v>105</v>
      </c>
      <c r="D12" s="82">
        <f>VLOOKUP($B$5&amp;$C12,'BEBIDAS KPI'!$A:$N,D$7,0)</f>
        <v>69.884542499999995</v>
      </c>
      <c r="E12" s="82">
        <f>VLOOKUP($B$5&amp;$C12,'BEBIDAS KPI'!$A:$N,E$7,0)</f>
        <v>26.756685000000001</v>
      </c>
      <c r="F12" s="82">
        <f>VLOOKUP($B$5&amp;$C12,'BEBIDAS KPI'!$A:$N,F$7,0)</f>
        <v>44.404636050000001</v>
      </c>
      <c r="G12" s="82"/>
      <c r="H12" s="82"/>
      <c r="I12" s="82"/>
      <c r="K12" s="83">
        <f t="shared" si="1"/>
        <v>65.957165657853352</v>
      </c>
    </row>
    <row r="13" spans="1:11" ht="25.15" customHeight="1" x14ac:dyDescent="0.35">
      <c r="A13" s="59"/>
      <c r="B13" s="59"/>
      <c r="C13" s="68" t="s">
        <v>106</v>
      </c>
      <c r="D13" s="82">
        <f>VLOOKUP($B$5&amp;$C13,'BEBIDAS KPI'!$A:$N,D$7,0)</f>
        <v>2805.66581077</v>
      </c>
      <c r="E13" s="82">
        <f>VLOOKUP($B$5&amp;$C13,'BEBIDAS KPI'!$A:$N,E$7,0)</f>
        <v>3182.9490449</v>
      </c>
      <c r="F13" s="82">
        <f>VLOOKUP($B$5&amp;$C13,'BEBIDAS KPI'!$A:$N,F$7,0)</f>
        <v>2648.35394623</v>
      </c>
      <c r="G13" s="82"/>
      <c r="H13" s="82"/>
      <c r="I13" s="82"/>
      <c r="K13" s="83">
        <f t="shared" si="1"/>
        <v>-16.795590853915023</v>
      </c>
    </row>
    <row r="14" spans="1:11" ht="25.15" customHeight="1" x14ac:dyDescent="0.35">
      <c r="A14" s="59"/>
      <c r="B14" s="59"/>
      <c r="C14" s="68" t="s">
        <v>107</v>
      </c>
      <c r="D14" s="82">
        <f>VLOOKUP($B$5&amp;$C14,'BEBIDAS KPI'!$A:$N,D$7,0)</f>
        <v>351.73329174999998</v>
      </c>
      <c r="E14" s="82">
        <f>VLOOKUP($B$5&amp;$C14,'BEBIDAS KPI'!$A:$N,E$7,0)</f>
        <v>273.98098726000001</v>
      </c>
      <c r="F14" s="82">
        <f>VLOOKUP($B$5&amp;$C14,'BEBIDAS KPI'!$A:$N,F$7,0)</f>
        <v>246.60014269999999</v>
      </c>
      <c r="G14" s="82"/>
      <c r="H14" s="82"/>
      <c r="I14" s="82"/>
      <c r="K14" s="83">
        <f t="shared" si="1"/>
        <v>-9.9937024221379183</v>
      </c>
    </row>
    <row r="15" spans="1:11" ht="25.15" customHeight="1" x14ac:dyDescent="0.35">
      <c r="A15" s="59"/>
      <c r="B15" s="59"/>
      <c r="C15" s="68" t="s">
        <v>108</v>
      </c>
      <c r="D15" s="82">
        <f>VLOOKUP($B$5&amp;$C15,'BEBIDAS KPI'!$A:$N,D$7,0)</f>
        <v>1044.94310215</v>
      </c>
      <c r="E15" s="82">
        <f>VLOOKUP($B$5&amp;$C15,'BEBIDAS KPI'!$A:$N,E$7,0)</f>
        <v>797.93071999999995</v>
      </c>
      <c r="F15" s="82">
        <f>VLOOKUP($B$5&amp;$C15,'BEBIDAS KPI'!$A:$N,F$7,0)</f>
        <v>686.15104150000002</v>
      </c>
      <c r="G15" s="82"/>
      <c r="H15" s="82"/>
      <c r="I15" s="82"/>
      <c r="K15" s="83">
        <f>IFERROR(IF($A$5=2,(F15-E15),((F15/E15-1)*100)),"-")</f>
        <v>-14.008694702216751</v>
      </c>
    </row>
    <row r="16" spans="1:11" ht="25.15" customHeight="1" x14ac:dyDescent="0.35">
      <c r="A16" s="59"/>
      <c r="B16" s="59"/>
      <c r="C16" s="68" t="s">
        <v>109</v>
      </c>
      <c r="D16" s="82">
        <f>VLOOKUP($B$5&amp;$C16,'BEBIDAS KPI'!$A:$N,D$7,0)</f>
        <v>5234.2799089999999</v>
      </c>
      <c r="E16" s="82">
        <f>VLOOKUP($B$5&amp;$C16,'BEBIDAS KPI'!$A:$N,E$7,0)</f>
        <v>5164.0557424999997</v>
      </c>
      <c r="F16" s="82">
        <f>VLOOKUP($B$5&amp;$C16,'BEBIDAS KPI'!$A:$N,F$7,0)</f>
        <v>5798.2996377999998</v>
      </c>
      <c r="G16" s="82"/>
      <c r="H16" s="82"/>
      <c r="I16" s="82"/>
      <c r="K16" s="83">
        <f t="shared" si="1"/>
        <v>12.281894830843809</v>
      </c>
    </row>
    <row r="17" spans="1:11" ht="25.15" customHeight="1" x14ac:dyDescent="0.35">
      <c r="A17" s="59"/>
      <c r="B17" s="59"/>
      <c r="C17" s="68" t="s">
        <v>110</v>
      </c>
      <c r="D17" s="82">
        <f>VLOOKUP($B$5&amp;$C17,'BEBIDAS KPI'!$A:$N,D$7,0)</f>
        <v>4520.9420761270003</v>
      </c>
      <c r="E17" s="82">
        <f>VLOOKUP($B$5&amp;$C17,'BEBIDAS KPI'!$A:$N,E$7,0)</f>
        <v>4247.534676194</v>
      </c>
      <c r="F17" s="82">
        <f>VLOOKUP($B$5&amp;$C17,'BEBIDAS KPI'!$A:$N,F$7,0)</f>
        <v>2273.0076660040004</v>
      </c>
      <c r="G17" s="82"/>
      <c r="H17" s="82"/>
      <c r="I17" s="82"/>
      <c r="K17" s="83">
        <f t="shared" si="1"/>
        <v>-46.486424731422623</v>
      </c>
    </row>
    <row r="18" spans="1:11" ht="25.15" customHeight="1" x14ac:dyDescent="0.35">
      <c r="A18" s="59"/>
      <c r="B18" s="59"/>
      <c r="C18" s="67" t="s">
        <v>111</v>
      </c>
      <c r="D18" s="82">
        <f>VLOOKUP($B$5&amp;$C18,'BEBIDAS KPI'!$A:$N,D$7,0)</f>
        <v>952.24386225000001</v>
      </c>
      <c r="E18" s="82">
        <f>VLOOKUP($B$5&amp;$C18,'BEBIDAS KPI'!$A:$N,E$7,0)</f>
        <v>930.18974474999993</v>
      </c>
      <c r="F18" s="82">
        <f>VLOOKUP($B$5&amp;$C18,'BEBIDAS KPI'!$A:$N,F$7,0)</f>
        <v>809.45651962499994</v>
      </c>
      <c r="G18" s="82"/>
      <c r="H18" s="82"/>
      <c r="I18" s="82"/>
      <c r="K18" s="83">
        <f t="shared" si="1"/>
        <v>-12.979419070831465</v>
      </c>
    </row>
    <row r="19" spans="1:11" ht="25.15" customHeight="1" x14ac:dyDescent="0.35">
      <c r="A19" s="59"/>
      <c r="B19" s="59"/>
      <c r="C19" s="68" t="s">
        <v>112</v>
      </c>
      <c r="D19" s="82">
        <f>VLOOKUP($B$5&amp;$C19,'BEBIDAS KPI'!$A:$N,D$7,0)</f>
        <v>189.216735</v>
      </c>
      <c r="E19" s="82">
        <f>VLOOKUP($B$5&amp;$C19,'BEBIDAS KPI'!$A:$N,E$7,0)</f>
        <v>213.950625</v>
      </c>
      <c r="F19" s="82">
        <f>VLOOKUP($B$5&amp;$C19,'BEBIDAS KPI'!$A:$N,F$7,0)</f>
        <v>239.50515100000001</v>
      </c>
      <c r="G19" s="82"/>
      <c r="H19" s="82"/>
      <c r="I19" s="82"/>
      <c r="K19" s="83">
        <f t="shared" si="1"/>
        <v>11.944123089147318</v>
      </c>
    </row>
    <row r="20" spans="1:11" ht="25.15" customHeight="1" x14ac:dyDescent="0.35">
      <c r="A20" s="59"/>
      <c r="B20" s="59"/>
      <c r="C20" s="68" t="s">
        <v>113</v>
      </c>
      <c r="D20" s="82">
        <f>VLOOKUP($B$5&amp;$C20,'BEBIDAS KPI'!$A:$N,D$7,0)</f>
        <v>657.20433300000002</v>
      </c>
      <c r="E20" s="82">
        <f>VLOOKUP($B$5&amp;$C20,'BEBIDAS KPI'!$A:$N,E$7,0)</f>
        <v>628.78943920000006</v>
      </c>
      <c r="F20" s="82">
        <f>VLOOKUP($B$5&amp;$C20,'BEBIDAS KPI'!$A:$N,F$7,0)</f>
        <v>478.573486</v>
      </c>
      <c r="G20" s="82"/>
      <c r="H20" s="82"/>
      <c r="I20" s="82"/>
      <c r="K20" s="83">
        <f t="shared" si="1"/>
        <v>-23.88970676592751</v>
      </c>
    </row>
    <row r="21" spans="1:11" ht="25.15" customHeight="1" x14ac:dyDescent="0.35">
      <c r="A21" s="59"/>
      <c r="B21" s="59"/>
      <c r="C21" s="68" t="s">
        <v>114</v>
      </c>
      <c r="D21" s="82">
        <f>VLOOKUP($B$5&amp;$C21,'BEBIDAS KPI'!$A:$N,D$7,0)</f>
        <v>17.801008249999999</v>
      </c>
      <c r="E21" s="82">
        <f>VLOOKUP($B$5&amp;$C21,'BEBIDAS KPI'!$A:$N,E$7,0)</f>
        <v>33.160532249999996</v>
      </c>
      <c r="F21" s="82">
        <f>VLOOKUP($B$5&amp;$C21,'BEBIDAS KPI'!$A:$N,F$7,0)</f>
        <v>13.842800625000001</v>
      </c>
      <c r="G21" s="82"/>
      <c r="H21" s="82"/>
      <c r="I21" s="82"/>
      <c r="K21" s="83">
        <f t="shared" si="1"/>
        <v>-58.255191681973074</v>
      </c>
    </row>
    <row r="22" spans="1:11" ht="25.15" customHeight="1" x14ac:dyDescent="0.35">
      <c r="A22" s="59"/>
      <c r="B22" s="59"/>
      <c r="C22" s="68" t="s">
        <v>115</v>
      </c>
      <c r="D22" s="82">
        <f>VLOOKUP($B$5&amp;$C22,'BEBIDAS KPI'!$A:$N,D$7,0)</f>
        <v>88.021785999999992</v>
      </c>
      <c r="E22" s="82">
        <f>VLOOKUP($B$5&amp;$C22,'BEBIDAS KPI'!$A:$N,E$7,0)</f>
        <v>54.289148300000001</v>
      </c>
      <c r="F22" s="82">
        <f>VLOOKUP($B$5&amp;$C22,'BEBIDAS KPI'!$A:$N,F$7,0)</f>
        <v>77.535081999999989</v>
      </c>
      <c r="G22" s="82"/>
      <c r="H22" s="82"/>
      <c r="I22" s="82"/>
      <c r="K22" s="83">
        <f t="shared" si="1"/>
        <v>42.818748180656186</v>
      </c>
    </row>
  </sheetData>
  <sheetProtection sheet="1" objects="1" scenarios="1"/>
  <mergeCells count="2">
    <mergeCell ref="B6:C6"/>
    <mergeCell ref="C1:K1"/>
  </mergeCells>
  <conditionalFormatting sqref="K9:K22">
    <cfRule type="containsErrors" dxfId="3" priority="1">
      <formula>ISERROR(K9)</formula>
    </cfRule>
  </conditionalFormatting>
  <pageMargins left="0.25" right="0.25" top="0.75" bottom="0.75" header="0.3" footer="0.3"/>
  <pageSetup paperSize="9" scale="84" orientation="landscape" r:id="rId1"/>
  <ignoredErrors>
    <ignoredError sqref="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69850</xdr:colOff>
                    <xdr:row>3</xdr:row>
                    <xdr:rowOff>127000</xdr:rowOff>
                  </from>
                  <to>
                    <xdr:col>3</xdr:col>
                    <xdr:colOff>95250</xdr:colOff>
                    <xdr:row>5</xdr:row>
                    <xdr:rowOff>107950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556CD-AE36-4C4D-9F83-F45E8E9254EB}">
  <sheetPr codeName="Hoja17">
    <pageSetUpPr fitToPage="1"/>
  </sheetPr>
  <dimension ref="A1:K35"/>
  <sheetViews>
    <sheetView showGridLines="0" showRowColHeaders="0" zoomScale="90" zoomScaleNormal="90" zoomScaleSheetLayoutView="90" workbookViewId="0"/>
  </sheetViews>
  <sheetFormatPr baseColWidth="10" defaultColWidth="12" defaultRowHeight="15.5" x14ac:dyDescent="0.35"/>
  <cols>
    <col min="1" max="1" width="2.1796875" style="53" customWidth="1"/>
    <col min="2" max="2" width="16.26953125" style="53" customWidth="1"/>
    <col min="3" max="3" width="29.7265625" style="53" bestFit="1" customWidth="1"/>
    <col min="4" max="7" width="16.1796875" style="53" customWidth="1"/>
    <col min="8" max="8" width="16.81640625" style="53" bestFit="1" customWidth="1"/>
    <col min="9" max="9" width="16.1796875" style="56" customWidth="1"/>
    <col min="10" max="10" width="2" style="53" customWidth="1"/>
    <col min="11" max="11" width="18.453125" style="53" customWidth="1"/>
    <col min="12" max="16384" width="12" style="53"/>
  </cols>
  <sheetData>
    <row r="1" spans="1:11" ht="72" customHeight="1" x14ac:dyDescent="0.35">
      <c r="B1" s="54"/>
      <c r="C1" s="108" t="s">
        <v>0</v>
      </c>
      <c r="D1" s="108"/>
      <c r="E1" s="108"/>
      <c r="F1" s="108"/>
      <c r="G1" s="108"/>
      <c r="H1" s="108"/>
      <c r="I1" s="108"/>
      <c r="J1" s="108"/>
      <c r="K1" s="108"/>
    </row>
    <row r="2" spans="1:11" ht="7.5" customHeight="1" x14ac:dyDescent="0.35">
      <c r="B2" s="55"/>
    </row>
    <row r="3" spans="1:11" ht="25.15" customHeight="1" x14ac:dyDescent="0.35">
      <c r="A3" s="59"/>
      <c r="B3" s="59"/>
      <c r="C3" s="59"/>
      <c r="D3" s="59"/>
      <c r="E3" s="59"/>
      <c r="F3" s="59"/>
      <c r="G3" s="59"/>
      <c r="H3" s="59"/>
      <c r="I3" s="59"/>
    </row>
    <row r="4" spans="1:11" s="60" customFormat="1" ht="11.25" customHeight="1" x14ac:dyDescent="0.3">
      <c r="A4" s="7"/>
      <c r="B4" s="7"/>
      <c r="C4" s="8"/>
      <c r="D4" s="7">
        <v>96</v>
      </c>
      <c r="E4" s="8"/>
      <c r="F4" s="8"/>
      <c r="G4" s="7"/>
      <c r="I4" s="61"/>
    </row>
    <row r="5" spans="1:11" s="60" customFormat="1" ht="15" customHeight="1" x14ac:dyDescent="0.3">
      <c r="A5" s="7">
        <v>1</v>
      </c>
      <c r="B5" s="7" t="str">
        <f>VLOOKUP(A5,desplegables!E2:F3,2,0)</f>
        <v>DISTRIBUCION VOLUMEN X CRITERIO (kg ó litros)</v>
      </c>
      <c r="C5" s="22"/>
      <c r="D5" s="62"/>
      <c r="E5" s="62"/>
      <c r="F5" s="62"/>
      <c r="G5" s="62"/>
      <c r="I5" s="63"/>
    </row>
    <row r="6" spans="1:11" s="23" customFormat="1" ht="18" customHeight="1" x14ac:dyDescent="0.35">
      <c r="A6" s="71"/>
      <c r="B6" s="112"/>
      <c r="C6" s="112"/>
      <c r="D6" s="65">
        <v>32073135.108767997</v>
      </c>
      <c r="E6" s="65">
        <v>31796651.899999999</v>
      </c>
      <c r="F6" s="65">
        <v>28579560.528701</v>
      </c>
      <c r="G6" s="65">
        <v>26312260.197521999</v>
      </c>
      <c r="H6" s="65">
        <v>26207729.846116003</v>
      </c>
      <c r="I6" s="65">
        <v>24181234.546657495</v>
      </c>
    </row>
    <row r="7" spans="1:11" x14ac:dyDescent="0.35">
      <c r="A7" s="23">
        <v>2</v>
      </c>
      <c r="B7" s="23" t="str">
        <f>VLOOKUP(A7,desplegables!A17:B30,2,0)</f>
        <v>.Total Bebidas Frias</v>
      </c>
      <c r="C7" s="23"/>
      <c r="D7" s="58">
        <v>5</v>
      </c>
      <c r="E7" s="58">
        <f>D7+1</f>
        <v>6</v>
      </c>
      <c r="F7" s="58">
        <f t="shared" ref="F7:I7" si="0">E7+1</f>
        <v>7</v>
      </c>
      <c r="G7" s="58">
        <f t="shared" si="0"/>
        <v>8</v>
      </c>
      <c r="H7" s="58">
        <f t="shared" si="0"/>
        <v>9</v>
      </c>
      <c r="I7" s="58">
        <f t="shared" si="0"/>
        <v>10</v>
      </c>
      <c r="J7" s="59"/>
    </row>
    <row r="8" spans="1:11" ht="50.15" customHeight="1" x14ac:dyDescent="0.35">
      <c r="A8" s="23"/>
      <c r="B8" s="11"/>
      <c r="C8" s="6"/>
      <c r="D8" s="85" t="str">
        <f>'ALIMENTACION PERFIL'!$E$1</f>
        <v>Año 2020</v>
      </c>
      <c r="E8" s="85" t="str">
        <f>'ALIMENTACION PERFIL'!$F$1</f>
        <v>Año 2021</v>
      </c>
      <c r="F8" s="85" t="str">
        <f>'ALIMENTACION PERFIL'!$G$1</f>
        <v>AÑO 2022</v>
      </c>
      <c r="G8" s="85"/>
      <c r="H8" s="85"/>
      <c r="I8" s="85"/>
      <c r="K8" s="88" t="str">
        <f>"Dif. puntos "&amp;F8&amp;" vs "&amp;E8</f>
        <v>Dif. puntos AÑO 2022 vs Año 2021</v>
      </c>
    </row>
    <row r="9" spans="1:11" x14ac:dyDescent="0.35">
      <c r="A9" s="23" t="str">
        <f>'ALIMENTACION PERFIL'!D2</f>
        <v>T.ESPAÑA</v>
      </c>
      <c r="B9" s="109" t="s">
        <v>19</v>
      </c>
      <c r="C9" s="72" t="s">
        <v>20</v>
      </c>
      <c r="D9" s="14">
        <f>VLOOKUP($B$5&amp;$B$7&amp;$A9,'BEBIDAS PERFIL'!$A:$M,D$7,0)</f>
        <v>100</v>
      </c>
      <c r="E9" s="14">
        <f>VLOOKUP($B$5&amp;$B$7&amp;$A9,'BEBIDAS PERFIL'!$A:$M,E$7,0)</f>
        <v>100</v>
      </c>
      <c r="F9" s="14">
        <f>VLOOKUP($B$5&amp;$B$7&amp;$A9,'BEBIDAS PERFIL'!$A:$M,F$7,0)</f>
        <v>100</v>
      </c>
      <c r="G9" s="14"/>
      <c r="H9" s="14"/>
      <c r="I9" s="15"/>
      <c r="J9" s="3"/>
      <c r="K9" s="36">
        <f>IFERROR((E9-D9),"-")</f>
        <v>0</v>
      </c>
    </row>
    <row r="10" spans="1:11" x14ac:dyDescent="0.35">
      <c r="A10" s="23" t="str">
        <f>'ALIMENTACION PERFIL'!D3</f>
        <v>BCN AM</v>
      </c>
      <c r="B10" s="110"/>
      <c r="C10" s="73" t="s">
        <v>21</v>
      </c>
      <c r="D10" s="4">
        <f>VLOOKUP($B$5&amp;$B$7&amp;$A10,'BEBIDAS PERFIL'!$A:$M,D$7,0)</f>
        <v>7.6420123327592888</v>
      </c>
      <c r="E10" s="4">
        <f>VLOOKUP($B$5&amp;$B$7&amp;$A10,'BEBIDAS PERFIL'!$A:$M,E$7,0)</f>
        <v>11.552516560737098</v>
      </c>
      <c r="F10" s="4">
        <f>VLOOKUP($B$5&amp;$B$7&amp;$A10,'BEBIDAS PERFIL'!$A:$M,F$7,0)</f>
        <v>6.3239547232783009</v>
      </c>
      <c r="G10" s="4"/>
      <c r="H10" s="4"/>
      <c r="I10" s="16"/>
      <c r="J10" s="3"/>
      <c r="K10" s="37">
        <f>IFERROR((F10-E10),"-")</f>
        <v>-5.2285618374587974</v>
      </c>
    </row>
    <row r="11" spans="1:11" x14ac:dyDescent="0.35">
      <c r="A11" s="23" t="str">
        <f>'ALIMENTACION PERFIL'!D4</f>
        <v>REST.CAT ARAGON</v>
      </c>
      <c r="B11" s="110"/>
      <c r="C11" s="73" t="s">
        <v>22</v>
      </c>
      <c r="D11" s="4">
        <f>VLOOKUP($B$5&amp;$B$7&amp;$A11,'BEBIDAS PERFIL'!$A:$M,D$7,0)</f>
        <v>21.211348969779969</v>
      </c>
      <c r="E11" s="4">
        <f>VLOOKUP($B$5&amp;$B$7&amp;$A11,'BEBIDAS PERFIL'!$A:$M,E$7,0)</f>
        <v>22.332875264320137</v>
      </c>
      <c r="F11" s="4">
        <f>VLOOKUP($B$5&amp;$B$7&amp;$A11,'BEBIDAS PERFIL'!$A:$M,F$7,0)</f>
        <v>16.72108486821352</v>
      </c>
      <c r="G11" s="4"/>
      <c r="H11" s="4"/>
      <c r="I11" s="16"/>
      <c r="J11" s="3"/>
      <c r="K11" s="37">
        <f t="shared" ref="K11:K35" si="1">IFERROR((F11-E11),"-")</f>
        <v>-5.6117903961066169</v>
      </c>
    </row>
    <row r="12" spans="1:11" x14ac:dyDescent="0.35">
      <c r="A12" s="23" t="str">
        <f>'ALIMENTACION PERFIL'!D5</f>
        <v>LEVANTE</v>
      </c>
      <c r="B12" s="110"/>
      <c r="C12" s="73" t="s">
        <v>23</v>
      </c>
      <c r="D12" s="4">
        <f>VLOOKUP($B$5&amp;$B$7&amp;$A12,'BEBIDAS PERFIL'!$A:$M,D$7,0)</f>
        <v>12.520322985531104</v>
      </c>
      <c r="E12" s="4">
        <f>VLOOKUP($B$5&amp;$B$7&amp;$A12,'BEBIDAS PERFIL'!$A:$M,E$7,0)</f>
        <v>16.329580705285014</v>
      </c>
      <c r="F12" s="4">
        <f>VLOOKUP($B$5&amp;$B$7&amp;$A12,'BEBIDAS PERFIL'!$A:$M,F$7,0)</f>
        <v>13.572985374118096</v>
      </c>
      <c r="G12" s="4"/>
      <c r="H12" s="4"/>
      <c r="I12" s="16"/>
      <c r="J12" s="3"/>
      <c r="K12" s="37">
        <f t="shared" si="1"/>
        <v>-2.7565953311669187</v>
      </c>
    </row>
    <row r="13" spans="1:11" x14ac:dyDescent="0.35">
      <c r="A13" s="23" t="str">
        <f>'ALIMENTACION PERFIL'!D6</f>
        <v>ANDALUCIA</v>
      </c>
      <c r="B13" s="110"/>
      <c r="C13" s="73" t="s">
        <v>24</v>
      </c>
      <c r="D13" s="4">
        <f>VLOOKUP($B$5&amp;$B$7&amp;$A13,'BEBIDAS PERFIL'!$A:$M,D$7,0)</f>
        <v>19.585286861312063</v>
      </c>
      <c r="E13" s="4">
        <f>VLOOKUP($B$5&amp;$B$7&amp;$A13,'BEBIDAS PERFIL'!$A:$M,E$7,0)</f>
        <v>15.403821370447822</v>
      </c>
      <c r="F13" s="4">
        <f>VLOOKUP($B$5&amp;$B$7&amp;$A13,'BEBIDAS PERFIL'!$A:$M,F$7,0)</f>
        <v>21.283820826477122</v>
      </c>
      <c r="G13" s="4"/>
      <c r="H13" s="4"/>
      <c r="I13" s="16"/>
      <c r="J13" s="3"/>
      <c r="K13" s="37">
        <f t="shared" si="1"/>
        <v>5.8799994560292994</v>
      </c>
    </row>
    <row r="14" spans="1:11" x14ac:dyDescent="0.35">
      <c r="A14" s="23" t="str">
        <f>'ALIMENTACION PERFIL'!D7</f>
        <v>MDD AM</v>
      </c>
      <c r="B14" s="110"/>
      <c r="C14" s="73" t="s">
        <v>25</v>
      </c>
      <c r="D14" s="4">
        <f>VLOOKUP($B$5&amp;$B$7&amp;$A14,'BEBIDAS PERFIL'!$A:$M,D$7,0)</f>
        <v>12.004236675881174</v>
      </c>
      <c r="E14" s="4">
        <f>VLOOKUP($B$5&amp;$B$7&amp;$A14,'BEBIDAS PERFIL'!$A:$M,E$7,0)</f>
        <v>8.5364844457385249</v>
      </c>
      <c r="F14" s="4">
        <f>VLOOKUP($B$5&amp;$B$7&amp;$A14,'BEBIDAS PERFIL'!$A:$M,F$7,0)</f>
        <v>9.8344832799694064</v>
      </c>
      <c r="G14" s="4"/>
      <c r="H14" s="4"/>
      <c r="I14" s="16"/>
      <c r="J14" s="3"/>
      <c r="K14" s="37">
        <f t="shared" si="1"/>
        <v>1.2979988342308815</v>
      </c>
    </row>
    <row r="15" spans="1:11" x14ac:dyDescent="0.35">
      <c r="A15" s="23" t="str">
        <f>'ALIMENTACION PERFIL'!D8</f>
        <v>RTO CENTRO</v>
      </c>
      <c r="B15" s="110"/>
      <c r="C15" s="73" t="s">
        <v>26</v>
      </c>
      <c r="D15" s="4">
        <f>VLOOKUP($B$5&amp;$B$7&amp;$A15,'BEBIDAS PERFIL'!$A:$M,D$7,0)</f>
        <v>6.3993773214729393</v>
      </c>
      <c r="E15" s="4">
        <f>VLOOKUP($B$5&amp;$B$7&amp;$A15,'BEBIDAS PERFIL'!$A:$M,E$7,0)</f>
        <v>4.5158527940940889</v>
      </c>
      <c r="F15" s="4">
        <f>VLOOKUP($B$5&amp;$B$7&amp;$A15,'BEBIDAS PERFIL'!$A:$M,F$7,0)</f>
        <v>6.8457431295467774</v>
      </c>
      <c r="G15" s="4"/>
      <c r="H15" s="4"/>
      <c r="I15" s="16"/>
      <c r="J15" s="3"/>
      <c r="K15" s="37">
        <f t="shared" si="1"/>
        <v>2.3298903354526885</v>
      </c>
    </row>
    <row r="16" spans="1:11" x14ac:dyDescent="0.35">
      <c r="A16" s="23" t="str">
        <f>'ALIMENTACION PERFIL'!D9</f>
        <v>NORTE-CENTRO</v>
      </c>
      <c r="B16" s="110"/>
      <c r="C16" s="73" t="s">
        <v>27</v>
      </c>
      <c r="D16" s="4">
        <f>VLOOKUP($B$5&amp;$B$7&amp;$A16,'BEBIDAS PERFIL'!$A:$M,D$7,0)</f>
        <v>11.838176037734051</v>
      </c>
      <c r="E16" s="4">
        <f>VLOOKUP($B$5&amp;$B$7&amp;$A16,'BEBIDAS PERFIL'!$A:$M,E$7,0)</f>
        <v>10.423938404345639</v>
      </c>
      <c r="F16" s="4">
        <f>VLOOKUP($B$5&amp;$B$7&amp;$A16,'BEBIDAS PERFIL'!$A:$M,F$7,0)</f>
        <v>12.370373101928124</v>
      </c>
      <c r="G16" s="4"/>
      <c r="H16" s="4"/>
      <c r="I16" s="16"/>
      <c r="J16" s="3"/>
      <c r="K16" s="37">
        <f t="shared" si="1"/>
        <v>1.9464346975824842</v>
      </c>
    </row>
    <row r="17" spans="1:11" x14ac:dyDescent="0.35">
      <c r="A17" s="23" t="str">
        <f>'ALIMENTACION PERFIL'!D10</f>
        <v>NOROESTE</v>
      </c>
      <c r="B17" s="111"/>
      <c r="C17" s="74" t="s">
        <v>28</v>
      </c>
      <c r="D17" s="17">
        <f>VLOOKUP($B$5&amp;$B$7&amp;$A17,'BEBIDAS PERFIL'!$A:$M,D$7,0)</f>
        <v>8.7992376470328821</v>
      </c>
      <c r="E17" s="17">
        <f>VLOOKUP($B$5&amp;$B$7&amp;$A17,'BEBIDAS PERFIL'!$A:$M,E$7,0)</f>
        <v>10.904933365457158</v>
      </c>
      <c r="F17" s="17">
        <f>VLOOKUP($B$5&amp;$B$7&amp;$A17,'BEBIDAS PERFIL'!$A:$M,F$7,0)</f>
        <v>13.047548653648173</v>
      </c>
      <c r="G17" s="17"/>
      <c r="H17" s="17"/>
      <c r="I17" s="18"/>
      <c r="J17" s="3"/>
      <c r="K17" s="94">
        <f t="shared" si="1"/>
        <v>2.1426152881910152</v>
      </c>
    </row>
    <row r="18" spans="1:11" x14ac:dyDescent="0.35">
      <c r="A18" s="23" t="s">
        <v>29</v>
      </c>
      <c r="B18" s="109" t="s">
        <v>30</v>
      </c>
      <c r="C18" s="75" t="s">
        <v>31</v>
      </c>
      <c r="D18" s="14">
        <f>VLOOKUP($B$5&amp;$B$7&amp;$A18,'BEBIDAS PERFIL'!$A:$M,D$7,0)</f>
        <v>2.34167769243725</v>
      </c>
      <c r="E18" s="14">
        <f>VLOOKUP($B$5&amp;$B$7&amp;$A18,'BEBIDAS PERFIL'!$A:$M,E$7,0)</f>
        <v>2.1677014007876405</v>
      </c>
      <c r="F18" s="14">
        <f>VLOOKUP($B$5&amp;$B$7&amp;$A18,'BEBIDAS PERFIL'!$A:$M,F$7,0)</f>
        <v>0.88131571887813653</v>
      </c>
      <c r="G18" s="14"/>
      <c r="H18" s="14"/>
      <c r="I18" s="15"/>
      <c r="J18" s="3"/>
      <c r="K18" s="38">
        <f t="shared" si="1"/>
        <v>-1.2863856819095041</v>
      </c>
    </row>
    <row r="19" spans="1:11" x14ac:dyDescent="0.35">
      <c r="A19" s="23" t="s">
        <v>32</v>
      </c>
      <c r="B19" s="110"/>
      <c r="C19" s="73" t="s">
        <v>33</v>
      </c>
      <c r="D19" s="4">
        <f>VLOOKUP($B$5&amp;$B$7&amp;$A19,'BEBIDAS PERFIL'!$A:$M,D$7,0)</f>
        <v>6.4246669323694148</v>
      </c>
      <c r="E19" s="4">
        <f>VLOOKUP($B$5&amp;$B$7&amp;$A19,'BEBIDAS PERFIL'!$A:$M,E$7,0)</f>
        <v>6.6775187004950984</v>
      </c>
      <c r="F19" s="4">
        <f>VLOOKUP($B$5&amp;$B$7&amp;$A19,'BEBIDAS PERFIL'!$A:$M,F$7,0)</f>
        <v>6.8846698536455486</v>
      </c>
      <c r="G19" s="4"/>
      <c r="H19" s="4"/>
      <c r="I19" s="16"/>
      <c r="J19" s="3"/>
      <c r="K19" s="37">
        <f t="shared" si="1"/>
        <v>0.20715115315045018</v>
      </c>
    </row>
    <row r="20" spans="1:11" x14ac:dyDescent="0.35">
      <c r="A20" s="23" t="s">
        <v>34</v>
      </c>
      <c r="B20" s="110"/>
      <c r="C20" s="73" t="s">
        <v>35</v>
      </c>
      <c r="D20" s="4">
        <f>VLOOKUP($B$5&amp;$B$7&amp;$A20,'BEBIDAS PERFIL'!$A:$M,D$7,0)</f>
        <v>10.206283065596606</v>
      </c>
      <c r="E20" s="4">
        <f>VLOOKUP($B$5&amp;$B$7&amp;$A20,'BEBIDAS PERFIL'!$A:$M,E$7,0)</f>
        <v>11.511247743283187</v>
      </c>
      <c r="F20" s="4">
        <f>VLOOKUP($B$5&amp;$B$7&amp;$A20,'BEBIDAS PERFIL'!$A:$M,F$7,0)</f>
        <v>10.996273661529402</v>
      </c>
      <c r="G20" s="4"/>
      <c r="H20" s="4"/>
      <c r="I20" s="16"/>
      <c r="J20" s="3"/>
      <c r="K20" s="37">
        <f t="shared" si="1"/>
        <v>-0.51497408175378467</v>
      </c>
    </row>
    <row r="21" spans="1:11" x14ac:dyDescent="0.35">
      <c r="A21" s="23" t="s">
        <v>36</v>
      </c>
      <c r="B21" s="110"/>
      <c r="C21" s="73" t="s">
        <v>37</v>
      </c>
      <c r="D21" s="4">
        <f>VLOOKUP($B$5&amp;$B$7&amp;$A21,'BEBIDAS PERFIL'!$A:$M,D$7,0)</f>
        <v>24.689641850353528</v>
      </c>
      <c r="E21" s="4">
        <f>VLOOKUP($B$5&amp;$B$7&amp;$A21,'BEBIDAS PERFIL'!$A:$M,E$7,0)</f>
        <v>20.647987487017243</v>
      </c>
      <c r="F21" s="4">
        <f>VLOOKUP($B$5&amp;$B$7&amp;$A21,'BEBIDAS PERFIL'!$A:$M,F$7,0)</f>
        <v>24.23724474518346</v>
      </c>
      <c r="G21" s="4"/>
      <c r="H21" s="4"/>
      <c r="I21" s="16"/>
      <c r="J21" s="3"/>
      <c r="K21" s="37">
        <f t="shared" si="1"/>
        <v>3.5892572581662172</v>
      </c>
    </row>
    <row r="22" spans="1:11" ht="18.399999999999999" customHeight="1" x14ac:dyDescent="0.35">
      <c r="A22" s="23" t="s">
        <v>38</v>
      </c>
      <c r="B22" s="110"/>
      <c r="C22" s="73" t="s">
        <v>39</v>
      </c>
      <c r="D22" s="4">
        <f>VLOOKUP($B$5&amp;$B$7&amp;$A22,'BEBIDAS PERFIL'!$A:$M,D$7,0)</f>
        <v>14.659003751573399</v>
      </c>
      <c r="E22" s="4">
        <f>VLOOKUP($B$5&amp;$B$7&amp;$A22,'BEBIDAS PERFIL'!$A:$M,E$7,0)</f>
        <v>16.338263107005304</v>
      </c>
      <c r="F22" s="4">
        <f>VLOOKUP($B$5&amp;$B$7&amp;$A22,'BEBIDAS PERFIL'!$A:$M,F$7,0)</f>
        <v>19.735909594786069</v>
      </c>
      <c r="G22" s="4"/>
      <c r="H22" s="4"/>
      <c r="I22" s="16"/>
      <c r="J22" s="3"/>
      <c r="K22" s="37">
        <f t="shared" si="1"/>
        <v>3.3976464877807651</v>
      </c>
    </row>
    <row r="23" spans="1:11" x14ac:dyDescent="0.35">
      <c r="A23" s="23" t="s">
        <v>40</v>
      </c>
      <c r="B23" s="110"/>
      <c r="C23" s="73" t="s">
        <v>41</v>
      </c>
      <c r="D23" s="4">
        <f>VLOOKUP($B$5&amp;$B$7&amp;$A23,'BEBIDAS PERFIL'!$A:$M,D$7,0)</f>
        <v>8.8643710298046781</v>
      </c>
      <c r="E23" s="4">
        <f>VLOOKUP($B$5&amp;$B$7&amp;$A23,'BEBIDAS PERFIL'!$A:$M,E$7,0)</f>
        <v>6.4237520401456152</v>
      </c>
      <c r="F23" s="4">
        <f>VLOOKUP($B$5&amp;$B$7&amp;$A23,'BEBIDAS PERFIL'!$A:$M,F$7,0)</f>
        <v>7.7234904499653272</v>
      </c>
      <c r="G23" s="4"/>
      <c r="H23" s="4"/>
      <c r="I23" s="16"/>
      <c r="J23" s="3"/>
      <c r="K23" s="37">
        <f t="shared" si="1"/>
        <v>1.299738409819712</v>
      </c>
    </row>
    <row r="24" spans="1:11" ht="18.399999999999999" customHeight="1" x14ac:dyDescent="0.35">
      <c r="A24" s="23" t="s">
        <v>42</v>
      </c>
      <c r="B24" s="110"/>
      <c r="C24" s="73" t="s">
        <v>43</v>
      </c>
      <c r="D24" s="4">
        <f>VLOOKUP($B$5&amp;$B$7&amp;$A24,'BEBIDAS PERFIL'!$A:$M,D$7,0)</f>
        <v>12.830923757173476</v>
      </c>
      <c r="E24" s="4">
        <f>VLOOKUP($B$5&amp;$B$7&amp;$A24,'BEBIDAS PERFIL'!$A:$M,E$7,0)</f>
        <v>13.511798109666575</v>
      </c>
      <c r="F24" s="4">
        <f>VLOOKUP($B$5&amp;$B$7&amp;$A24,'BEBIDAS PERFIL'!$A:$M,F$7,0)</f>
        <v>10.383331568778662</v>
      </c>
      <c r="G24" s="4"/>
      <c r="H24" s="4"/>
      <c r="I24" s="16"/>
      <c r="J24" s="3"/>
      <c r="K24" s="37">
        <f t="shared" si="1"/>
        <v>-3.1284665408879135</v>
      </c>
    </row>
    <row r="25" spans="1:11" ht="18.399999999999999" customHeight="1" x14ac:dyDescent="0.35">
      <c r="A25" s="23" t="s">
        <v>44</v>
      </c>
      <c r="B25" s="111"/>
      <c r="C25" s="74" t="s">
        <v>45</v>
      </c>
      <c r="D25" s="17">
        <f>VLOOKUP($B$5&amp;$B$7&amp;$A25,'BEBIDAS PERFIL'!$A:$M,D$7,0)</f>
        <v>19.983432319156016</v>
      </c>
      <c r="E25" s="17">
        <f>VLOOKUP($B$5&amp;$B$7&amp;$A25,'BEBIDAS PERFIL'!$A:$M,E$7,0)</f>
        <v>22.721732946190105</v>
      </c>
      <c r="F25" s="17">
        <f>VLOOKUP($B$5&amp;$B$7&amp;$A25,'BEBIDAS PERFIL'!$A:$M,F$7,0)</f>
        <v>19.157753891745447</v>
      </c>
      <c r="G25" s="17"/>
      <c r="H25" s="17"/>
      <c r="I25" s="18"/>
      <c r="J25" s="3"/>
      <c r="K25" s="94">
        <f t="shared" si="1"/>
        <v>-3.5639790544446583</v>
      </c>
    </row>
    <row r="26" spans="1:11" ht="18.399999999999999" customHeight="1" x14ac:dyDescent="0.35">
      <c r="A26" s="23" t="str">
        <f>'ALIMENTACION PERFIL'!D19</f>
        <v>DE 15 A 19 AÑOS</v>
      </c>
      <c r="B26" s="109" t="s">
        <v>46</v>
      </c>
      <c r="C26" s="75" t="s">
        <v>47</v>
      </c>
      <c r="D26" s="14">
        <f>VLOOKUP($B$5&amp;$B$7&amp;$A26,'BEBIDAS PERFIL'!$A:$M,D$7,0)</f>
        <v>5.3185035124563553</v>
      </c>
      <c r="E26" s="14">
        <f>VLOOKUP($B$5&amp;$B$7&amp;$A26,'BEBIDAS PERFIL'!$A:$M,E$7,0)</f>
        <v>7.5613285922263005</v>
      </c>
      <c r="F26" s="14">
        <f>VLOOKUP($B$5&amp;$B$7&amp;$A26,'BEBIDAS PERFIL'!$A:$M,F$7,0)</f>
        <v>2.1072663913534475</v>
      </c>
      <c r="G26" s="14"/>
      <c r="H26" s="14"/>
      <c r="I26" s="15"/>
      <c r="J26" s="3"/>
      <c r="K26" s="38">
        <f t="shared" si="1"/>
        <v>-5.454062200872853</v>
      </c>
    </row>
    <row r="27" spans="1:11" ht="18.399999999999999" customHeight="1" x14ac:dyDescent="0.35">
      <c r="A27" s="23" t="str">
        <f>'ALIMENTACION PERFIL'!D20</f>
        <v>DE 20 A 24 AÑOS</v>
      </c>
      <c r="B27" s="110"/>
      <c r="C27" s="73" t="s">
        <v>48</v>
      </c>
      <c r="D27" s="4">
        <f>VLOOKUP($B$5&amp;$B$7&amp;$A27,'BEBIDAS PERFIL'!$A:$M,D$7,0)</f>
        <v>9.9778251008883085</v>
      </c>
      <c r="E27" s="4">
        <f>VLOOKUP($B$5&amp;$B$7&amp;$A27,'BEBIDAS PERFIL'!$A:$M,E$7,0)</f>
        <v>3.3918622412775301</v>
      </c>
      <c r="F27" s="4">
        <f>VLOOKUP($B$5&amp;$B$7&amp;$A27,'BEBIDAS PERFIL'!$A:$M,F$7,0)</f>
        <v>5.441788069856079</v>
      </c>
      <c r="G27" s="4"/>
      <c r="H27" s="4"/>
      <c r="I27" s="16"/>
      <c r="J27" s="3"/>
      <c r="K27" s="37">
        <f t="shared" si="1"/>
        <v>2.0499258285785489</v>
      </c>
    </row>
    <row r="28" spans="1:11" ht="18.399999999999999" customHeight="1" x14ac:dyDescent="0.35">
      <c r="A28" s="23" t="str">
        <f>'ALIMENTACION PERFIL'!D21</f>
        <v>DE 25 A 34 AÑOS</v>
      </c>
      <c r="B28" s="110"/>
      <c r="C28" s="73" t="s">
        <v>49</v>
      </c>
      <c r="D28" s="4">
        <f>VLOOKUP($B$5&amp;$B$7&amp;$A28,'BEBIDAS PERFIL'!$A:$M,D$7,0)</f>
        <v>13.478400979648249</v>
      </c>
      <c r="E28" s="4">
        <f>VLOOKUP($B$5&amp;$B$7&amp;$A28,'BEBIDAS PERFIL'!$A:$M,E$7,0)</f>
        <v>9.3989313900210885</v>
      </c>
      <c r="F28" s="4">
        <f>VLOOKUP($B$5&amp;$B$7&amp;$A28,'BEBIDAS PERFIL'!$A:$M,F$7,0)</f>
        <v>9.9056660842109849</v>
      </c>
      <c r="G28" s="4"/>
      <c r="H28" s="4"/>
      <c r="I28" s="16"/>
      <c r="J28" s="3"/>
      <c r="K28" s="37">
        <f t="shared" si="1"/>
        <v>0.50673469418989647</v>
      </c>
    </row>
    <row r="29" spans="1:11" ht="18.399999999999999" customHeight="1" x14ac:dyDescent="0.35">
      <c r="A29" s="23" t="str">
        <f>'ALIMENTACION PERFIL'!D22</f>
        <v>DE 35 A 49 AÑOS</v>
      </c>
      <c r="B29" s="110"/>
      <c r="C29" s="73" t="s">
        <v>50</v>
      </c>
      <c r="D29" s="4">
        <f>VLOOKUP($B$5&amp;$B$7&amp;$A29,'BEBIDAS PERFIL'!$A:$M,D$7,0)</f>
        <v>24.945991423710282</v>
      </c>
      <c r="E29" s="4">
        <f>VLOOKUP($B$5&amp;$B$7&amp;$A29,'BEBIDAS PERFIL'!$A:$M,E$7,0)</f>
        <v>28.098334058302793</v>
      </c>
      <c r="F29" s="4">
        <f>VLOOKUP($B$5&amp;$B$7&amp;$A29,'BEBIDAS PERFIL'!$A:$M,F$7,0)</f>
        <v>31.715274958833533</v>
      </c>
      <c r="G29" s="4"/>
      <c r="H29" s="4"/>
      <c r="I29" s="16"/>
      <c r="J29" s="3"/>
      <c r="K29" s="37">
        <f t="shared" si="1"/>
        <v>3.6169409005307394</v>
      </c>
    </row>
    <row r="30" spans="1:11" ht="18.399999999999999" customHeight="1" x14ac:dyDescent="0.35">
      <c r="A30" s="23" t="str">
        <f>'ALIMENTACION PERFIL'!D23</f>
        <v>DE 50 A 59 AÑOS</v>
      </c>
      <c r="B30" s="110"/>
      <c r="C30" s="73" t="s">
        <v>51</v>
      </c>
      <c r="D30" s="4">
        <f>VLOOKUP($B$5&amp;$B$7&amp;$A30,'BEBIDAS PERFIL'!$A:$M,D$7,0)</f>
        <v>26.790836969260578</v>
      </c>
      <c r="E30" s="4">
        <f>VLOOKUP($B$5&amp;$B$7&amp;$A30,'BEBIDAS PERFIL'!$A:$M,E$7,0)</f>
        <v>25.695844974150507</v>
      </c>
      <c r="F30" s="4">
        <f>VLOOKUP($B$5&amp;$B$7&amp;$A30,'BEBIDAS PERFIL'!$A:$M,F$7,0)</f>
        <v>31.186902794081782</v>
      </c>
      <c r="G30" s="4"/>
      <c r="H30" s="4"/>
      <c r="I30" s="16"/>
      <c r="J30" s="3"/>
      <c r="K30" s="37">
        <f t="shared" si="1"/>
        <v>5.4910578199312745</v>
      </c>
    </row>
    <row r="31" spans="1:11" ht="18.399999999999999" customHeight="1" x14ac:dyDescent="0.35">
      <c r="A31" s="23" t="str">
        <f>'ALIMENTACION PERFIL'!D24</f>
        <v>DE 60 A 75 AÑOS</v>
      </c>
      <c r="B31" s="111"/>
      <c r="C31" s="74" t="s">
        <v>52</v>
      </c>
      <c r="D31" s="17">
        <f>VLOOKUP($B$5&amp;$B$7&amp;$A31,'BEBIDAS PERFIL'!$A:$M,D$7,0)</f>
        <v>19.48844095519458</v>
      </c>
      <c r="E31" s="17">
        <f>VLOOKUP($B$5&amp;$B$7&amp;$A31,'BEBIDAS PERFIL'!$A:$M,E$7,0)</f>
        <v>25.853699012943594</v>
      </c>
      <c r="F31" s="17">
        <f>VLOOKUP($B$5&amp;$B$7&amp;$A31,'BEBIDAS PERFIL'!$A:$M,F$7,0)</f>
        <v>19.643095183838046</v>
      </c>
      <c r="G31" s="17"/>
      <c r="H31" s="17"/>
      <c r="I31" s="18"/>
      <c r="J31" s="3"/>
      <c r="K31" s="94">
        <f t="shared" si="1"/>
        <v>-6.2106038291055476</v>
      </c>
    </row>
    <row r="32" spans="1:11" ht="18.399999999999999" customHeight="1" x14ac:dyDescent="0.35">
      <c r="A32" s="23" t="str">
        <f>'ALIMENTACION PERFIL'!D25</f>
        <v>ALTA Y MEDIA ALTA</v>
      </c>
      <c r="B32" s="109" t="s">
        <v>53</v>
      </c>
      <c r="C32" s="75" t="s">
        <v>54</v>
      </c>
      <c r="D32" s="14">
        <f>VLOOKUP($B$5&amp;$B$7&amp;$A32,'BEBIDAS PERFIL'!$A:$M,D$7,0)</f>
        <v>20.020030424683807</v>
      </c>
      <c r="E32" s="14">
        <f>VLOOKUP($B$5&amp;$B$7&amp;$A32,'BEBIDAS PERFIL'!$A:$M,E$7,0)</f>
        <v>24.470389010531068</v>
      </c>
      <c r="F32" s="14">
        <f>VLOOKUP($B$5&amp;$B$7&amp;$A32,'BEBIDAS PERFIL'!$A:$M,F$7,0)</f>
        <v>19.85543460287041</v>
      </c>
      <c r="G32" s="14"/>
      <c r="H32" s="14"/>
      <c r="I32" s="15"/>
      <c r="J32" s="3"/>
      <c r="K32" s="38">
        <f t="shared" si="1"/>
        <v>-4.6149544076606581</v>
      </c>
    </row>
    <row r="33" spans="1:11" ht="18.399999999999999" customHeight="1" x14ac:dyDescent="0.35">
      <c r="A33" s="23" t="str">
        <f>'ALIMENTACION PERFIL'!D26</f>
        <v>MEDIA</v>
      </c>
      <c r="B33" s="110"/>
      <c r="C33" s="73" t="s">
        <v>55</v>
      </c>
      <c r="D33" s="4">
        <f>VLOOKUP($B$5&amp;$B$7&amp;$A33,'BEBIDAS PERFIL'!$A:$M,D$7,0)</f>
        <v>23.332972118446683</v>
      </c>
      <c r="E33" s="4">
        <f>VLOOKUP($B$5&amp;$B$7&amp;$A33,'BEBIDAS PERFIL'!$A:$M,E$7,0)</f>
        <v>28.099370373773681</v>
      </c>
      <c r="F33" s="4">
        <f>VLOOKUP($B$5&amp;$B$7&amp;$A33,'BEBIDAS PERFIL'!$A:$M,F$7,0)</f>
        <v>29.915415195676353</v>
      </c>
      <c r="G33" s="4"/>
      <c r="H33" s="4"/>
      <c r="I33" s="16"/>
      <c r="J33" s="3"/>
      <c r="K33" s="37">
        <f t="shared" si="1"/>
        <v>1.8160448219026719</v>
      </c>
    </row>
    <row r="34" spans="1:11" ht="18.399999999999999" customHeight="1" x14ac:dyDescent="0.35">
      <c r="A34" s="23" t="str">
        <f>'ALIMENTACION PERFIL'!D27</f>
        <v>MEDIA BAJA</v>
      </c>
      <c r="B34" s="110"/>
      <c r="C34" s="73" t="s">
        <v>56</v>
      </c>
      <c r="D34" s="4">
        <f>VLOOKUP($B$5&amp;$B$7&amp;$A34,'BEBIDAS PERFIL'!$A:$M,D$7,0)</f>
        <v>36.760302201053321</v>
      </c>
      <c r="E34" s="4">
        <f>VLOOKUP($B$5&amp;$B$7&amp;$A34,'BEBIDAS PERFIL'!$A:$M,E$7,0)</f>
        <v>35.672142917254831</v>
      </c>
      <c r="F34" s="4">
        <f>VLOOKUP($B$5&amp;$B$7&amp;$A34,'BEBIDAS PERFIL'!$A:$M,F$7,0)</f>
        <v>23.279230360131919</v>
      </c>
      <c r="G34" s="4"/>
      <c r="H34" s="4"/>
      <c r="I34" s="16"/>
      <c r="J34" s="3"/>
      <c r="K34" s="37">
        <f t="shared" si="1"/>
        <v>-12.392912557122912</v>
      </c>
    </row>
    <row r="35" spans="1:11" ht="18.399999999999999" customHeight="1" x14ac:dyDescent="0.35">
      <c r="A35" s="23" t="str">
        <f>'ALIMENTACION PERFIL'!D28</f>
        <v>BAJA</v>
      </c>
      <c r="B35" s="111"/>
      <c r="C35" s="74" t="s">
        <v>57</v>
      </c>
      <c r="D35" s="17">
        <f>VLOOKUP($B$5&amp;$B$7&amp;$A35,'BEBIDAS PERFIL'!$A:$M,D$7,0)</f>
        <v>19.886697400611144</v>
      </c>
      <c r="E35" s="17">
        <f>VLOOKUP($B$5&amp;$B$7&amp;$A35,'BEBIDAS PERFIL'!$A:$M,E$7,0)</f>
        <v>11.758100157698451</v>
      </c>
      <c r="F35" s="17">
        <f>VLOOKUP($B$5&amp;$B$7&amp;$A35,'BEBIDAS PERFIL'!$A:$M,F$7,0)</f>
        <v>26.949913589037521</v>
      </c>
      <c r="G35" s="17"/>
      <c r="H35" s="17"/>
      <c r="I35" s="18"/>
      <c r="J35" s="3"/>
      <c r="K35" s="94">
        <f t="shared" si="1"/>
        <v>15.191813431339071</v>
      </c>
    </row>
  </sheetData>
  <sheetProtection sheet="1" objects="1" scenarios="1"/>
  <mergeCells count="6">
    <mergeCell ref="C1:K1"/>
    <mergeCell ref="B32:B35"/>
    <mergeCell ref="B6:C6"/>
    <mergeCell ref="B9:B17"/>
    <mergeCell ref="B18:B25"/>
    <mergeCell ref="B26:B31"/>
  </mergeCells>
  <conditionalFormatting sqref="K9:K35">
    <cfRule type="containsErrors" dxfId="2" priority="1">
      <formula>ISERROR(K9)</formula>
    </cfRule>
  </conditionalFormatting>
  <pageMargins left="0.25" right="0.25" top="0.75" bottom="0.75" header="0.3" footer="0.3"/>
  <pageSetup paperSize="9" scale="67" orientation="landscape" r:id="rId1"/>
  <ignoredErrors>
    <ignoredError sqref="B5 B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Drop Down 1">
              <controlPr defaultSize="0" autoLine="0" autoPict="0">
                <anchor moveWithCells="1">
                  <from>
                    <xdr:col>1</xdr:col>
                    <xdr:colOff>69850</xdr:colOff>
                    <xdr:row>3</xdr:row>
                    <xdr:rowOff>127000</xdr:rowOff>
                  </from>
                  <to>
                    <xdr:col>2</xdr:col>
                    <xdr:colOff>1924050</xdr:colOff>
                    <xdr:row>5</xdr:row>
                    <xdr:rowOff>107950</xdr:rowOff>
                  </to>
                </anchor>
              </controlPr>
            </control>
          </mc:Choice>
        </mc:AlternateContent>
        <mc:AlternateContent xmlns:mc="http://schemas.openxmlformats.org/markup-compatibility/2006">
          <mc:Choice Requires="x14">
            <control shapeId="32770" r:id="rId5" name="Drop Down 2">
              <controlPr defaultSize="0" autoLine="0" autoPict="0">
                <anchor moveWithCells="1">
                  <from>
                    <xdr:col>1</xdr:col>
                    <xdr:colOff>57150</xdr:colOff>
                    <xdr:row>5</xdr:row>
                    <xdr:rowOff>190500</xdr:rowOff>
                  </from>
                  <to>
                    <xdr:col>2</xdr:col>
                    <xdr:colOff>1917700</xdr:colOff>
                    <xdr:row>7</xdr:row>
                    <xdr:rowOff>31750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DDF74-0168-4AF3-A414-8202909CBB94}">
  <sheetPr codeName="Hoja18">
    <pageSetUpPr fitToPage="1"/>
  </sheetPr>
  <dimension ref="A1:K25"/>
  <sheetViews>
    <sheetView showGridLines="0" showRowColHeaders="0" zoomScale="85" zoomScaleNormal="85" zoomScaleSheetLayoutView="90" workbookViewId="0"/>
  </sheetViews>
  <sheetFormatPr baseColWidth="10" defaultColWidth="12" defaultRowHeight="15.5" x14ac:dyDescent="0.35"/>
  <cols>
    <col min="1" max="1" width="1.1796875" style="53" customWidth="1"/>
    <col min="2" max="2" width="0.7265625" style="53" customWidth="1"/>
    <col min="3" max="3" width="41.26953125" style="53" customWidth="1"/>
    <col min="4" max="7" width="16.1796875" style="53" customWidth="1"/>
    <col min="8" max="8" width="16.81640625" style="53" bestFit="1" customWidth="1"/>
    <col min="9" max="9" width="16.1796875" style="56" customWidth="1"/>
    <col min="10" max="10" width="3" style="53" customWidth="1"/>
    <col min="11" max="11" width="16.26953125" style="53" customWidth="1"/>
    <col min="12" max="16384" width="12" style="53"/>
  </cols>
  <sheetData>
    <row r="1" spans="1:11" ht="72" customHeight="1" x14ac:dyDescent="0.35">
      <c r="B1" s="54"/>
      <c r="C1" s="108" t="s">
        <v>0</v>
      </c>
      <c r="D1" s="108"/>
      <c r="E1" s="108"/>
      <c r="F1" s="108"/>
      <c r="G1" s="108"/>
      <c r="H1" s="108"/>
      <c r="I1" s="108"/>
      <c r="J1" s="108"/>
      <c r="K1" s="108"/>
    </row>
    <row r="2" spans="1:11" ht="9.4" customHeight="1" x14ac:dyDescent="0.35">
      <c r="B2" s="55"/>
    </row>
    <row r="3" spans="1:11" ht="10.5" customHeight="1" x14ac:dyDescent="0.35">
      <c r="A3" s="59"/>
      <c r="B3" s="59"/>
      <c r="C3" s="59"/>
      <c r="D3" s="59"/>
      <c r="E3" s="59"/>
      <c r="F3" s="59"/>
      <c r="G3" s="59"/>
      <c r="H3" s="59"/>
      <c r="I3" s="59"/>
    </row>
    <row r="4" spans="1:11" s="60" customFormat="1" ht="11.25" customHeight="1" x14ac:dyDescent="0.3">
      <c r="A4" s="7"/>
      <c r="B4" s="7"/>
      <c r="C4" s="8"/>
      <c r="D4" s="7">
        <v>96</v>
      </c>
      <c r="E4" s="8"/>
      <c r="F4" s="8"/>
      <c r="G4" s="7"/>
      <c r="I4" s="61"/>
    </row>
    <row r="5" spans="1:11" s="60" customFormat="1" ht="15" customHeight="1" x14ac:dyDescent="0.3">
      <c r="A5" s="7">
        <v>1</v>
      </c>
      <c r="B5" s="7" t="str">
        <f>VLOOKUP(A5,desplegables!C2:D5,2,0)</f>
        <v>VOLUMEN (Miles kg ó litros)</v>
      </c>
      <c r="C5" s="22"/>
      <c r="D5" s="62"/>
      <c r="E5" s="62"/>
      <c r="F5" s="62"/>
      <c r="G5" s="62"/>
      <c r="I5" s="63"/>
    </row>
    <row r="6" spans="1:11" s="23" customFormat="1" ht="7.5" customHeight="1" x14ac:dyDescent="0.35">
      <c r="A6" s="71"/>
      <c r="B6" s="112"/>
      <c r="C6" s="112"/>
      <c r="D6" s="65">
        <v>32073135.108767997</v>
      </c>
      <c r="E6" s="65">
        <v>31796651.899999999</v>
      </c>
      <c r="F6" s="65">
        <v>28579560.528701</v>
      </c>
      <c r="G6" s="65">
        <v>26312260.197521999</v>
      </c>
      <c r="H6" s="65">
        <v>26207729.846116003</v>
      </c>
      <c r="I6" s="65">
        <v>24181234.546657495</v>
      </c>
    </row>
    <row r="7" spans="1:11" ht="13.15" customHeight="1" x14ac:dyDescent="0.35">
      <c r="A7" s="23"/>
      <c r="B7" s="23"/>
      <c r="C7" s="23"/>
      <c r="D7" s="58">
        <v>4</v>
      </c>
      <c r="E7" s="58">
        <f>D7+1</f>
        <v>5</v>
      </c>
      <c r="F7" s="58">
        <f t="shared" ref="F7:I7" si="0">E7+1</f>
        <v>6</v>
      </c>
      <c r="G7" s="58">
        <f t="shared" si="0"/>
        <v>7</v>
      </c>
      <c r="H7" s="58">
        <f t="shared" si="0"/>
        <v>8</v>
      </c>
      <c r="I7" s="58">
        <f t="shared" si="0"/>
        <v>9</v>
      </c>
      <c r="J7" s="59"/>
    </row>
    <row r="8" spans="1:11" ht="50.15" customHeight="1" thickBot="1" x14ac:dyDescent="0.4">
      <c r="A8" s="10"/>
      <c r="B8" s="11"/>
      <c r="C8" s="6"/>
      <c r="D8" s="80" t="str">
        <f>'ALIMENTACION PERFIL'!$E$1</f>
        <v>Año 2020</v>
      </c>
      <c r="E8" s="80" t="str">
        <f>'ALIMENTACION PERFIL'!$F$1</f>
        <v>Año 2021</v>
      </c>
      <c r="F8" s="80" t="str">
        <f>'ALIMENTACION PERFIL'!$G$1</f>
        <v>AÑO 2022</v>
      </c>
      <c r="G8" s="80"/>
      <c r="H8" s="80"/>
      <c r="I8" s="80"/>
      <c r="K8" s="81" t="str">
        <f>"Evolucion "&amp;F8&amp;" vs "&amp;E8</f>
        <v>Evolucion AÑO 2022 vs Año 2021</v>
      </c>
    </row>
    <row r="9" spans="1:11" ht="25.15" customHeight="1" x14ac:dyDescent="0.35">
      <c r="A9" s="59"/>
      <c r="B9" s="59"/>
      <c r="C9" s="76" t="s">
        <v>14</v>
      </c>
      <c r="D9" s="12">
        <f>VLOOKUP($B$5&amp;$C9,'ALIMENTOS KPI'!$A:$P,D$7,0)</f>
        <v>17759.921990154999</v>
      </c>
      <c r="E9" s="12">
        <f>VLOOKUP($B$5&amp;$C9,'ALIMENTOS KPI'!$A:$P,E$7,0)</f>
        <v>18263.548963335001</v>
      </c>
      <c r="F9" s="12">
        <f>VLOOKUP($B$5&amp;$C9,'ALIMENTOS KPI'!$A:$P,F$7,0)</f>
        <v>16160.287708669999</v>
      </c>
      <c r="G9" s="12"/>
      <c r="H9" s="12"/>
      <c r="I9" s="12"/>
      <c r="J9" s="3"/>
      <c r="K9" s="32">
        <f>IFERROR(IF($A$5=2,(F9-E9),((F9/E9-1)*100)),"-")</f>
        <v>-11.516169496341622</v>
      </c>
    </row>
    <row r="10" spans="1:11" ht="25.15" customHeight="1" x14ac:dyDescent="0.35">
      <c r="A10" s="59"/>
      <c r="B10" s="59"/>
      <c r="C10" s="77" t="s">
        <v>116</v>
      </c>
      <c r="D10" s="12">
        <f>VLOOKUP($B$5&amp;$C10,'ALIMENTOS KPI'!$A:$P,D$7,0)</f>
        <v>3406.1729266699999</v>
      </c>
      <c r="E10" s="12">
        <f>VLOOKUP($B$5&amp;$C10,'ALIMENTOS KPI'!$A:$P,E$7,0)</f>
        <v>3506.8147357950002</v>
      </c>
      <c r="F10" s="12">
        <f>VLOOKUP($B$5&amp;$C10,'ALIMENTOS KPI'!$A:$P,F$7,0)</f>
        <v>2765.8865077749997</v>
      </c>
      <c r="G10" s="12"/>
      <c r="H10" s="12"/>
      <c r="I10" s="12"/>
      <c r="J10" s="3"/>
      <c r="K10" s="32">
        <f t="shared" ref="K10:K25" si="1">IFERROR(IF($A$5=2,(F10-E10),((F10/E10-1)*100)),"-")</f>
        <v>-21.128239837056316</v>
      </c>
    </row>
    <row r="11" spans="1:11" ht="25.15" customHeight="1" x14ac:dyDescent="0.35">
      <c r="A11" s="59"/>
      <c r="B11" s="59"/>
      <c r="C11" s="77" t="s">
        <v>117</v>
      </c>
      <c r="D11" s="12">
        <f>VLOOKUP($B$5&amp;$C11,'ALIMENTOS KPI'!$A:$P,D$7,0)</f>
        <v>1029.1211098900001</v>
      </c>
      <c r="E11" s="12">
        <f>VLOOKUP($B$5&amp;$C11,'ALIMENTOS KPI'!$A:$P,E$7,0)</f>
        <v>1247.985173325</v>
      </c>
      <c r="F11" s="12">
        <f>VLOOKUP($B$5&amp;$C11,'ALIMENTOS KPI'!$A:$P,F$7,0)</f>
        <v>1076.9021280700001</v>
      </c>
      <c r="G11" s="12"/>
      <c r="H11" s="12"/>
      <c r="I11" s="12"/>
      <c r="J11" s="3"/>
      <c r="K11" s="32">
        <f t="shared" si="1"/>
        <v>-13.708740208762604</v>
      </c>
    </row>
    <row r="12" spans="1:11" ht="25.15" customHeight="1" x14ac:dyDescent="0.35">
      <c r="A12" s="59"/>
      <c r="B12" s="59"/>
      <c r="C12" s="77" t="s">
        <v>118</v>
      </c>
      <c r="D12" s="12">
        <f>VLOOKUP($B$5&amp;$C12,'ALIMENTOS KPI'!$A:$P,D$7,0)</f>
        <v>1314.52252232</v>
      </c>
      <c r="E12" s="12">
        <f>VLOOKUP($B$5&amp;$C12,'ALIMENTOS KPI'!$A:$P,E$7,0)</f>
        <v>1119.08189672</v>
      </c>
      <c r="F12" s="12">
        <f>VLOOKUP($B$5&amp;$C12,'ALIMENTOS KPI'!$A:$P,F$7,0)</f>
        <v>1038.1567708750001</v>
      </c>
      <c r="G12" s="12"/>
      <c r="H12" s="12"/>
      <c r="I12" s="12"/>
      <c r="J12" s="3"/>
      <c r="K12" s="32">
        <f t="shared" si="1"/>
        <v>-7.2313854850292287</v>
      </c>
    </row>
    <row r="13" spans="1:11" ht="25.15" customHeight="1" x14ac:dyDescent="0.35">
      <c r="A13" s="59"/>
      <c r="B13" s="59"/>
      <c r="C13" s="77" t="s">
        <v>119</v>
      </c>
      <c r="D13" s="12">
        <f>VLOOKUP($B$5&amp;$C13,'ALIMENTOS KPI'!$A:$P,D$7,0)</f>
        <v>402.72129064999996</v>
      </c>
      <c r="E13" s="12">
        <f>VLOOKUP($B$5&amp;$C13,'ALIMENTOS KPI'!$A:$P,E$7,0)</f>
        <v>421.49588110000002</v>
      </c>
      <c r="F13" s="12">
        <f>VLOOKUP($B$5&amp;$C13,'ALIMENTOS KPI'!$A:$P,F$7,0)</f>
        <v>578.95087905000003</v>
      </c>
      <c r="G13" s="12"/>
      <c r="H13" s="12"/>
      <c r="I13" s="12"/>
      <c r="J13" s="3"/>
      <c r="K13" s="32">
        <f t="shared" si="1"/>
        <v>37.356236445082544</v>
      </c>
    </row>
    <row r="14" spans="1:11" ht="25.15" customHeight="1" x14ac:dyDescent="0.35">
      <c r="A14" s="59"/>
      <c r="B14" s="59"/>
      <c r="C14" s="77" t="s">
        <v>120</v>
      </c>
      <c r="D14" s="12">
        <f>VLOOKUP($B$5&amp;$C14,'ALIMENTOS KPI'!$A:$P,D$7,0)</f>
        <v>4646.6668659450006</v>
      </c>
      <c r="E14" s="12">
        <f>VLOOKUP($B$5&amp;$C14,'ALIMENTOS KPI'!$A:$P,E$7,0)</f>
        <v>4717.0436004100002</v>
      </c>
      <c r="F14" s="12">
        <f>VLOOKUP($B$5&amp;$C14,'ALIMENTOS KPI'!$A:$P,F$7,0)</f>
        <v>3862.9177177849997</v>
      </c>
      <c r="G14" s="12"/>
      <c r="H14" s="12"/>
      <c r="I14" s="12"/>
      <c r="J14" s="3"/>
      <c r="K14" s="32">
        <f t="shared" si="1"/>
        <v>-18.10722891242219</v>
      </c>
    </row>
    <row r="15" spans="1:11" ht="25.15" customHeight="1" x14ac:dyDescent="0.35">
      <c r="A15" s="59"/>
      <c r="B15" s="59"/>
      <c r="C15" s="77" t="s">
        <v>121</v>
      </c>
      <c r="D15" s="12">
        <f>VLOOKUP($B$5&amp;$C15,'ALIMENTOS KPI'!$A:$P,D$7,0)</f>
        <v>16.289239040000002</v>
      </c>
      <c r="E15" s="12">
        <f>VLOOKUP($B$5&amp;$C15,'ALIMENTOS KPI'!$A:$P,E$7,0)</f>
        <v>17.936551469999998</v>
      </c>
      <c r="F15" s="12">
        <f>VLOOKUP($B$5&amp;$C15,'ALIMENTOS KPI'!$A:$P,F$7,0)</f>
        <v>13.68533467</v>
      </c>
      <c r="G15" s="12"/>
      <c r="H15" s="12"/>
      <c r="I15" s="12"/>
      <c r="J15" s="3"/>
      <c r="K15" s="32">
        <f t="shared" si="1"/>
        <v>-23.701416669254527</v>
      </c>
    </row>
    <row r="16" spans="1:11" ht="25.15" customHeight="1" x14ac:dyDescent="0.35">
      <c r="A16" s="59"/>
      <c r="B16" s="59"/>
      <c r="C16" s="77" t="s">
        <v>122</v>
      </c>
      <c r="D16" s="12">
        <f>VLOOKUP($B$5&amp;$C16,'ALIMENTOS KPI'!$A:$P,D$7,0)</f>
        <v>2163.2284835</v>
      </c>
      <c r="E16" s="12">
        <f>VLOOKUP($B$5&amp;$C16,'ALIMENTOS KPI'!$A:$P,E$7,0)</f>
        <v>1915.8788418000001</v>
      </c>
      <c r="F16" s="12">
        <f>VLOOKUP($B$5&amp;$C16,'ALIMENTOS KPI'!$A:$P,F$7,0)</f>
        <v>1866.5067960000001</v>
      </c>
      <c r="G16" s="12"/>
      <c r="H16" s="12"/>
      <c r="I16" s="12"/>
      <c r="J16" s="3"/>
      <c r="K16" s="32">
        <f t="shared" si="1"/>
        <v>-2.57699206874763</v>
      </c>
    </row>
    <row r="17" spans="1:11" ht="25.15" customHeight="1" x14ac:dyDescent="0.35">
      <c r="A17" s="59"/>
      <c r="B17" s="59"/>
      <c r="C17" s="77" t="s">
        <v>123</v>
      </c>
      <c r="D17" s="12">
        <f>VLOOKUP($B$5&amp;$C17,'ALIMENTOS KPI'!$A:$P,D$7,0)</f>
        <v>82.339228454999997</v>
      </c>
      <c r="E17" s="12">
        <f>VLOOKUP($B$5&amp;$C17,'ALIMENTOS KPI'!$A:$P,E$7,0)</f>
        <v>69.527492370000004</v>
      </c>
      <c r="F17" s="12">
        <f>VLOOKUP($B$5&amp;$C17,'ALIMENTOS KPI'!$A:$P,F$7,0)</f>
        <v>126.91716058999999</v>
      </c>
      <c r="G17" s="12"/>
      <c r="H17" s="12"/>
      <c r="I17" s="12"/>
      <c r="J17" s="3"/>
      <c r="K17" s="32">
        <f t="shared" si="1"/>
        <v>82.542410582842635</v>
      </c>
    </row>
    <row r="18" spans="1:11" ht="25.15" customHeight="1" x14ac:dyDescent="0.35">
      <c r="A18" s="59"/>
      <c r="B18" s="59"/>
      <c r="C18" s="77" t="s">
        <v>124</v>
      </c>
      <c r="D18" s="12">
        <f>VLOOKUP($B$5&amp;$C18,'ALIMENTOS KPI'!$A:$P,D$7,0)</f>
        <v>153.26918129999999</v>
      </c>
      <c r="E18" s="12">
        <f>VLOOKUP($B$5&amp;$C18,'ALIMENTOS KPI'!$A:$P,E$7,0)</f>
        <v>274.10523287000001</v>
      </c>
      <c r="F18" s="12">
        <f>VLOOKUP($B$5&amp;$C18,'ALIMENTOS KPI'!$A:$P,F$7,0)</f>
        <v>168.233808705</v>
      </c>
      <c r="G18" s="12"/>
      <c r="H18" s="12"/>
      <c r="I18" s="12"/>
      <c r="J18" s="3"/>
      <c r="K18" s="32">
        <f t="shared" si="1"/>
        <v>-38.624371762800926</v>
      </c>
    </row>
    <row r="19" spans="1:11" ht="25.15" customHeight="1" x14ac:dyDescent="0.35">
      <c r="A19" s="59"/>
      <c r="B19" s="59"/>
      <c r="C19" s="77" t="s">
        <v>125</v>
      </c>
      <c r="D19" s="12">
        <f>VLOOKUP($B$5&amp;$C19,'ALIMENTOS KPI'!$A:$P,D$7,0)</f>
        <v>34.973612234999997</v>
      </c>
      <c r="E19" s="12">
        <f>VLOOKUP($B$5&amp;$C19,'ALIMENTOS KPI'!$A:$P,E$7,0)</f>
        <v>24.31403225</v>
      </c>
      <c r="F19" s="12">
        <f>VLOOKUP($B$5&amp;$C19,'ALIMENTOS KPI'!$A:$P,F$7,0)</f>
        <v>24.274847000000001</v>
      </c>
      <c r="G19" s="12"/>
      <c r="H19" s="12"/>
      <c r="I19" s="12"/>
      <c r="J19" s="3"/>
      <c r="K19" s="32">
        <f t="shared" si="1"/>
        <v>-0.16116310777698484</v>
      </c>
    </row>
    <row r="20" spans="1:11" ht="25.15" customHeight="1" x14ac:dyDescent="0.35">
      <c r="A20" s="59"/>
      <c r="B20" s="59"/>
      <c r="C20" s="77" t="s">
        <v>126</v>
      </c>
      <c r="D20" s="12">
        <f>VLOOKUP($B$5&amp;$C20,'ALIMENTOS KPI'!$A:$P,D$7,0)</f>
        <v>119.15412499999999</v>
      </c>
      <c r="E20" s="12">
        <f>VLOOKUP($B$5&amp;$C20,'ALIMENTOS KPI'!$A:$P,E$7,0)</f>
        <v>74.544250000000005</v>
      </c>
      <c r="F20" s="12">
        <f>VLOOKUP($B$5&amp;$C20,'ALIMENTOS KPI'!$A:$P,F$7,0)</f>
        <v>100.81577499999999</v>
      </c>
      <c r="G20" s="12"/>
      <c r="H20" s="12"/>
      <c r="I20" s="12"/>
      <c r="J20" s="3"/>
      <c r="K20" s="32">
        <f t="shared" si="1"/>
        <v>35.242859107174574</v>
      </c>
    </row>
    <row r="21" spans="1:11" ht="25.15" customHeight="1" x14ac:dyDescent="0.35">
      <c r="A21" s="59"/>
      <c r="B21" s="59"/>
      <c r="C21" s="77" t="s">
        <v>127</v>
      </c>
      <c r="D21" s="12">
        <f>VLOOKUP($B$5&amp;$C21,'ALIMENTOS KPI'!$A:$P,D$7,0)</f>
        <v>285.79775999999998</v>
      </c>
      <c r="E21" s="12">
        <f>VLOOKUP($B$5&amp;$C21,'ALIMENTOS KPI'!$A:$P,E$7,0)</f>
        <v>437.76779999999997</v>
      </c>
      <c r="F21" s="12">
        <f>VLOOKUP($B$5&amp;$C21,'ALIMENTOS KPI'!$A:$P,F$7,0)</f>
        <v>293.08524</v>
      </c>
      <c r="G21" s="12"/>
      <c r="H21" s="12"/>
      <c r="I21" s="12"/>
      <c r="J21" s="3"/>
      <c r="K21" s="32">
        <f t="shared" si="1"/>
        <v>-33.050069009187055</v>
      </c>
    </row>
    <row r="22" spans="1:11" ht="25.15" customHeight="1" x14ac:dyDescent="0.35">
      <c r="A22" s="59"/>
      <c r="B22" s="59"/>
      <c r="C22" s="77" t="s">
        <v>128</v>
      </c>
      <c r="D22" s="12">
        <f>VLOOKUP($B$5&amp;$C22,'ALIMENTOS KPI'!$A:$P,D$7,0)</f>
        <v>32.029139999999998</v>
      </c>
      <c r="E22" s="12">
        <f>VLOOKUP($B$5&amp;$C22,'ALIMENTOS KPI'!$A:$P,E$7,0)</f>
        <v>37.016019999999997</v>
      </c>
      <c r="F22" s="12">
        <f>VLOOKUP($B$5&amp;$C22,'ALIMENTOS KPI'!$A:$P,F$7,0)</f>
        <v>38.207000000000001</v>
      </c>
      <c r="G22" s="12"/>
      <c r="H22" s="12"/>
      <c r="I22" s="12"/>
      <c r="J22" s="3"/>
      <c r="K22" s="32">
        <f t="shared" si="1"/>
        <v>3.2174717865399938</v>
      </c>
    </row>
    <row r="23" spans="1:11" ht="25.15" customHeight="1" x14ac:dyDescent="0.35">
      <c r="A23" s="59"/>
      <c r="B23" s="59"/>
      <c r="C23" s="77" t="s">
        <v>129</v>
      </c>
      <c r="D23" s="12">
        <f>VLOOKUP($B$5&amp;$C23,'ALIMENTOS KPI'!$A:$P,D$7,0)</f>
        <v>544.54648499999996</v>
      </c>
      <c r="E23" s="12">
        <f>VLOOKUP($B$5&amp;$C23,'ALIMENTOS KPI'!$A:$P,E$7,0)</f>
        <v>430.05035700000002</v>
      </c>
      <c r="F23" s="12">
        <f>VLOOKUP($B$5&amp;$C23,'ALIMENTOS KPI'!$A:$P,F$7,0)</f>
        <v>718.636302</v>
      </c>
      <c r="G23" s="12"/>
      <c r="H23" s="12"/>
      <c r="I23" s="12"/>
      <c r="J23" s="3"/>
      <c r="K23" s="32">
        <f t="shared" si="1"/>
        <v>67.105151827603279</v>
      </c>
    </row>
    <row r="24" spans="1:11" ht="25.15" customHeight="1" x14ac:dyDescent="0.35">
      <c r="A24" s="59"/>
      <c r="B24" s="59"/>
      <c r="C24" s="77" t="s">
        <v>130</v>
      </c>
      <c r="D24" s="12">
        <f>VLOOKUP($B$5&amp;$C24,'ALIMENTOS KPI'!$A:$P,D$7,0)</f>
        <v>83.765822400000005</v>
      </c>
      <c r="E24" s="12">
        <f>VLOOKUP($B$5&amp;$C24,'ALIMENTOS KPI'!$A:$P,E$7,0)</f>
        <v>66.728245999999999</v>
      </c>
      <c r="F24" s="12">
        <f>VLOOKUP($B$5&amp;$C24,'ALIMENTOS KPI'!$A:$P,F$7,0)</f>
        <v>118.82014599999999</v>
      </c>
      <c r="G24" s="12"/>
      <c r="H24" s="12"/>
      <c r="I24" s="12"/>
      <c r="J24" s="3"/>
      <c r="K24" s="32">
        <f t="shared" si="1"/>
        <v>78.065741455275159</v>
      </c>
    </row>
    <row r="25" spans="1:11" ht="25.15" customHeight="1" x14ac:dyDescent="0.35">
      <c r="A25" s="59"/>
      <c r="B25" s="59"/>
      <c r="C25" s="77" t="s">
        <v>131</v>
      </c>
      <c r="D25" s="12">
        <f>VLOOKUP($B$5&amp;$C25,'ALIMENTOS KPI'!$A:$P,D$7,0)</f>
        <v>3445.3241977499997</v>
      </c>
      <c r="E25" s="12">
        <f>VLOOKUP($B$5&amp;$C25,'ALIMENTOS KPI'!$A:$P,E$7,0)</f>
        <v>3903.2588522249998</v>
      </c>
      <c r="F25" s="12">
        <f>VLOOKUP($B$5&amp;$C25,'ALIMENTOS KPI'!$A:$P,F$7,0)</f>
        <v>3368.2912951500002</v>
      </c>
      <c r="G25" s="12"/>
      <c r="H25" s="12"/>
      <c r="I25" s="12"/>
      <c r="J25" s="3"/>
      <c r="K25" s="32">
        <f t="shared" si="1"/>
        <v>-13.705664351982417</v>
      </c>
    </row>
  </sheetData>
  <sheetProtection sheet="1" objects="1" scenarios="1"/>
  <mergeCells count="2">
    <mergeCell ref="B6:C6"/>
    <mergeCell ref="C1:K1"/>
  </mergeCells>
  <conditionalFormatting sqref="K9:K25">
    <cfRule type="containsErrors" dxfId="1" priority="1">
      <formula>ISERROR(K9)</formula>
    </cfRule>
  </conditionalFormatting>
  <pageMargins left="0.25" right="0.25" top="0.75" bottom="0.75" header="0.3" footer="0.3"/>
  <pageSetup paperSize="9" orientation="landscape" r:id="rId1"/>
  <ignoredErrors>
    <ignoredError sqref="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4033" r:id="rId4" name="Drop Down 1">
              <controlPr defaultSize="0" autoLine="0" autoPict="0">
                <anchor moveWithCells="1">
                  <from>
                    <xdr:col>1</xdr:col>
                    <xdr:colOff>69850</xdr:colOff>
                    <xdr:row>3</xdr:row>
                    <xdr:rowOff>127000</xdr:rowOff>
                  </from>
                  <to>
                    <xdr:col>3</xdr:col>
                    <xdr:colOff>95250</xdr:colOff>
                    <xdr:row>6</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94B7B-6ACE-40B4-9785-DA83A7A44104}">
  <sheetPr codeName="Hoja19">
    <pageSetUpPr fitToPage="1"/>
  </sheetPr>
  <dimension ref="A1:K35"/>
  <sheetViews>
    <sheetView showGridLines="0" showRowColHeaders="0" zoomScale="90" zoomScaleNormal="90" zoomScaleSheetLayoutView="90" workbookViewId="0"/>
  </sheetViews>
  <sheetFormatPr baseColWidth="10" defaultColWidth="12" defaultRowHeight="15.5" x14ac:dyDescent="0.35"/>
  <cols>
    <col min="1" max="1" width="2.1796875" style="53" customWidth="1"/>
    <col min="2" max="2" width="16.7265625" style="53" customWidth="1"/>
    <col min="3" max="3" width="29.7265625" style="53" bestFit="1" customWidth="1"/>
    <col min="4" max="7" width="16.1796875" style="53" customWidth="1"/>
    <col min="8" max="8" width="16.81640625" style="53" bestFit="1" customWidth="1"/>
    <col min="9" max="9" width="16.1796875" style="56" customWidth="1"/>
    <col min="10" max="10" width="1.7265625" style="53" customWidth="1"/>
    <col min="11" max="11" width="17.26953125" style="53" customWidth="1"/>
    <col min="12" max="16384" width="12" style="53"/>
  </cols>
  <sheetData>
    <row r="1" spans="1:11" ht="72" customHeight="1" x14ac:dyDescent="0.35">
      <c r="B1" s="54"/>
      <c r="C1" s="108" t="s">
        <v>0</v>
      </c>
      <c r="D1" s="108"/>
      <c r="E1" s="108"/>
      <c r="F1" s="108"/>
      <c r="G1" s="108"/>
      <c r="H1" s="108"/>
      <c r="I1" s="108"/>
      <c r="J1" s="108"/>
      <c r="K1" s="108"/>
    </row>
    <row r="2" spans="1:11" ht="7.5" customHeight="1" x14ac:dyDescent="0.35">
      <c r="B2" s="55"/>
    </row>
    <row r="3" spans="1:11" ht="25.15" customHeight="1" x14ac:dyDescent="0.35">
      <c r="A3" s="59"/>
      <c r="B3" s="59"/>
      <c r="C3" s="59"/>
      <c r="D3" s="59"/>
      <c r="E3" s="59"/>
      <c r="F3" s="59"/>
      <c r="G3" s="59"/>
      <c r="H3" s="59"/>
      <c r="I3" s="59"/>
    </row>
    <row r="4" spans="1:11" s="60" customFormat="1" ht="11.25" customHeight="1" x14ac:dyDescent="0.3">
      <c r="A4" s="7"/>
      <c r="B4" s="7"/>
      <c r="C4" s="8"/>
      <c r="D4" s="7">
        <v>96</v>
      </c>
      <c r="E4" s="8"/>
      <c r="F4" s="8"/>
      <c r="G4" s="7"/>
      <c r="I4" s="61"/>
    </row>
    <row r="5" spans="1:11" s="60" customFormat="1" ht="15" customHeight="1" x14ac:dyDescent="0.3">
      <c r="A5" s="7">
        <v>1</v>
      </c>
      <c r="B5" s="7" t="str">
        <f>VLOOKUP(A5,desplegables!E2:F3,2,0)</f>
        <v>DISTRIBUCION VOLUMEN X CRITERIO (kg ó litros)</v>
      </c>
      <c r="C5" s="22"/>
      <c r="D5" s="62"/>
      <c r="E5" s="62"/>
      <c r="F5" s="62"/>
      <c r="G5" s="62"/>
      <c r="I5" s="63"/>
    </row>
    <row r="6" spans="1:11" s="23" customFormat="1" ht="18" customHeight="1" x14ac:dyDescent="0.35">
      <c r="A6" s="71"/>
      <c r="B6" s="112"/>
      <c r="C6" s="112"/>
      <c r="D6" s="65">
        <v>32073135.108767997</v>
      </c>
      <c r="E6" s="65">
        <v>31796651.899999999</v>
      </c>
      <c r="F6" s="65">
        <v>28579560.528701</v>
      </c>
      <c r="G6" s="65">
        <v>26312260.197521999</v>
      </c>
      <c r="H6" s="65">
        <v>26207729.846116003</v>
      </c>
      <c r="I6" s="65">
        <v>24181234.546657495</v>
      </c>
    </row>
    <row r="7" spans="1:11" x14ac:dyDescent="0.35">
      <c r="A7" s="23">
        <v>13</v>
      </c>
      <c r="B7" s="23" t="str">
        <f>VLOOKUP(A7,desplegables!A33:B49,2,0)</f>
        <v>Helados</v>
      </c>
      <c r="C7" s="23"/>
      <c r="D7" s="58">
        <v>5</v>
      </c>
      <c r="E7" s="58">
        <f>D7+1</f>
        <v>6</v>
      </c>
      <c r="F7" s="58">
        <f t="shared" ref="F7:I7" si="0">E7+1</f>
        <v>7</v>
      </c>
      <c r="G7" s="58">
        <f t="shared" si="0"/>
        <v>8</v>
      </c>
      <c r="H7" s="58">
        <f t="shared" si="0"/>
        <v>9</v>
      </c>
      <c r="I7" s="58">
        <f t="shared" si="0"/>
        <v>10</v>
      </c>
      <c r="J7" s="58"/>
    </row>
    <row r="8" spans="1:11" ht="50.15" customHeight="1" x14ac:dyDescent="0.35">
      <c r="A8" s="23"/>
      <c r="B8" s="24"/>
      <c r="C8" s="25"/>
      <c r="D8" s="85" t="str">
        <f>'ALIMENTACION PERFIL'!$E$1</f>
        <v>Año 2020</v>
      </c>
      <c r="E8" s="85" t="str">
        <f>'ALIMENTACION PERFIL'!$F$1</f>
        <v>Año 2021</v>
      </c>
      <c r="F8" s="85" t="str">
        <f>'ALIMENTACION PERFIL'!$G$1</f>
        <v>AÑO 2022</v>
      </c>
      <c r="G8" s="85"/>
      <c r="H8" s="85"/>
      <c r="I8" s="85"/>
      <c r="K8" s="88" t="str">
        <f>"Dif. puntos "&amp;F8&amp;" vs "&amp;E8</f>
        <v>Dif. puntos AÑO 2022 vs Año 2021</v>
      </c>
    </row>
    <row r="9" spans="1:11" x14ac:dyDescent="0.35">
      <c r="A9" s="23" t="str">
        <f>'ALIMENTACION PERFIL'!D2</f>
        <v>T.ESPAÑA</v>
      </c>
      <c r="B9" s="109" t="s">
        <v>19</v>
      </c>
      <c r="C9" s="72" t="s">
        <v>20</v>
      </c>
      <c r="D9" s="14">
        <f>VLOOKUP($B$5&amp;$B$7&amp;$A9,'ALIMENTOS PERFIL'!$A:$N,D$7,0)</f>
        <v>100</v>
      </c>
      <c r="E9" s="14">
        <f>VLOOKUP($B$5&amp;$B$7&amp;$A9,'ALIMENTOS PERFIL'!$A:$N,E$7,0)</f>
        <v>100</v>
      </c>
      <c r="F9" s="14">
        <f>VLOOKUP($B$5&amp;$B$7&amp;$A9,'ALIMENTOS PERFIL'!$A:$N,F$7,0)</f>
        <v>100</v>
      </c>
      <c r="G9" s="14"/>
      <c r="H9" s="14"/>
      <c r="I9" s="15"/>
      <c r="J9" s="3"/>
      <c r="K9" s="36">
        <f>IFERROR((E9-D9),"-")</f>
        <v>0</v>
      </c>
    </row>
    <row r="10" spans="1:11" x14ac:dyDescent="0.35">
      <c r="A10" s="23" t="str">
        <f>'ALIMENTACION PERFIL'!D3</f>
        <v>BCN AM</v>
      </c>
      <c r="B10" s="110"/>
      <c r="C10" s="73" t="s">
        <v>21</v>
      </c>
      <c r="D10" s="4">
        <f>VLOOKUP($B$5&amp;$B$7&amp;$A10,'ALIMENTOS PERFIL'!$A:$N,D$7,0)</f>
        <v>1.8274358763343701</v>
      </c>
      <c r="E10" s="4">
        <f>VLOOKUP($B$5&amp;$B$7&amp;$A10,'ALIMENTOS PERFIL'!$A:$N,E$7,0)</f>
        <v>3.6596661517818352</v>
      </c>
      <c r="F10" s="4">
        <f>VLOOKUP($B$5&amp;$B$7&amp;$A10,'ALIMENTOS PERFIL'!$A:$N,F$7,0)</f>
        <v>2.2332563727876571</v>
      </c>
      <c r="G10" s="4"/>
      <c r="H10" s="4"/>
      <c r="I10" s="16"/>
      <c r="J10" s="3"/>
      <c r="K10" s="37">
        <f>IFERROR((F10-E10),"-")</f>
        <v>-1.4264097789941781</v>
      </c>
    </row>
    <row r="11" spans="1:11" x14ac:dyDescent="0.35">
      <c r="A11" s="23" t="str">
        <f>'ALIMENTACION PERFIL'!D4</f>
        <v>REST.CAT ARAGON</v>
      </c>
      <c r="B11" s="110"/>
      <c r="C11" s="73" t="s">
        <v>22</v>
      </c>
      <c r="D11" s="4">
        <f>VLOOKUP($B$5&amp;$B$7&amp;$A11,'ALIMENTOS PERFIL'!$A:$N,D$7,0)</f>
        <v>10.276216300645604</v>
      </c>
      <c r="E11" s="4">
        <f>VLOOKUP($B$5&amp;$B$7&amp;$A11,'ALIMENTOS PERFIL'!$A:$N,E$7,0)</f>
        <v>6.9585492583054309</v>
      </c>
      <c r="F11" s="4">
        <f>VLOOKUP($B$5&amp;$B$7&amp;$A11,'ALIMENTOS PERFIL'!$A:$N,F$7,0)</f>
        <v>33.861545535353464</v>
      </c>
      <c r="G11" s="4"/>
      <c r="H11" s="4"/>
      <c r="I11" s="16"/>
      <c r="J11" s="3"/>
      <c r="K11" s="37">
        <f t="shared" ref="K11:K35" si="1">IFERROR((F11-E11),"-")</f>
        <v>26.902996277048032</v>
      </c>
    </row>
    <row r="12" spans="1:11" x14ac:dyDescent="0.35">
      <c r="A12" s="23" t="str">
        <f>'ALIMENTACION PERFIL'!D5</f>
        <v>LEVANTE</v>
      </c>
      <c r="B12" s="110"/>
      <c r="C12" s="73" t="s">
        <v>23</v>
      </c>
      <c r="D12" s="4">
        <f>VLOOKUP($B$5&amp;$B$7&amp;$A12,'ALIMENTOS PERFIL'!$A:$N,D$7,0)</f>
        <v>8.2351716122617624</v>
      </c>
      <c r="E12" s="4">
        <f>VLOOKUP($B$5&amp;$B$7&amp;$A12,'ALIMENTOS PERFIL'!$A:$N,E$7,0)</f>
        <v>11.724796570236549</v>
      </c>
      <c r="F12" s="4">
        <f>VLOOKUP($B$5&amp;$B$7&amp;$A12,'ALIMENTOS PERFIL'!$A:$N,F$7,0)</f>
        <v>7.8426590161961061</v>
      </c>
      <c r="G12" s="4"/>
      <c r="H12" s="4"/>
      <c r="I12" s="16"/>
      <c r="J12" s="3"/>
      <c r="K12" s="37">
        <f t="shared" si="1"/>
        <v>-3.882137554040443</v>
      </c>
    </row>
    <row r="13" spans="1:11" x14ac:dyDescent="0.35">
      <c r="A13" s="23" t="str">
        <f>'ALIMENTACION PERFIL'!D6</f>
        <v>ANDALUCIA</v>
      </c>
      <c r="B13" s="110"/>
      <c r="C13" s="73" t="s">
        <v>24</v>
      </c>
      <c r="D13" s="4">
        <f>VLOOKUP($B$5&amp;$B$7&amp;$A13,'ALIMENTOS PERFIL'!$A:$N,D$7,0)</f>
        <v>13.454649889488287</v>
      </c>
      <c r="E13" s="4">
        <f>VLOOKUP($B$5&amp;$B$7&amp;$A13,'ALIMENTOS PERFIL'!$A:$N,E$7,0)</f>
        <v>8.3573483476856918</v>
      </c>
      <c r="F13" s="4">
        <f>VLOOKUP($B$5&amp;$B$7&amp;$A13,'ALIMENTOS PERFIL'!$A:$N,F$7,0)</f>
        <v>6.0830084790349739</v>
      </c>
      <c r="G13" s="4"/>
      <c r="H13" s="4"/>
      <c r="I13" s="16"/>
      <c r="J13" s="3"/>
      <c r="K13" s="37">
        <f t="shared" si="1"/>
        <v>-2.2743398686507179</v>
      </c>
    </row>
    <row r="14" spans="1:11" x14ac:dyDescent="0.35">
      <c r="A14" s="23" t="str">
        <f>'ALIMENTACION PERFIL'!D7</f>
        <v>MDD AM</v>
      </c>
      <c r="B14" s="110"/>
      <c r="C14" s="73" t="s">
        <v>25</v>
      </c>
      <c r="D14" s="4">
        <f>VLOOKUP($B$5&amp;$B$7&amp;$A14,'ALIMENTOS PERFIL'!$A:$N,D$7,0)</f>
        <v>26.565096941277638</v>
      </c>
      <c r="E14" s="4">
        <f>VLOOKUP($B$5&amp;$B$7&amp;$A14,'ALIMENTOS PERFIL'!$A:$N,E$7,0)</f>
        <v>8.7703426336975898</v>
      </c>
      <c r="F14" s="4">
        <f>VLOOKUP($B$5&amp;$B$7&amp;$A14,'ALIMENTOS PERFIL'!$A:$N,F$7,0)</f>
        <v>16.562287476503425</v>
      </c>
      <c r="G14" s="4"/>
      <c r="H14" s="4"/>
      <c r="I14" s="16"/>
      <c r="J14" s="3"/>
      <c r="K14" s="37">
        <f t="shared" si="1"/>
        <v>7.7919448428058349</v>
      </c>
    </row>
    <row r="15" spans="1:11" x14ac:dyDescent="0.35">
      <c r="A15" s="23" t="str">
        <f>'ALIMENTACION PERFIL'!D8</f>
        <v>RTO CENTRO</v>
      </c>
      <c r="B15" s="110"/>
      <c r="C15" s="73" t="s">
        <v>26</v>
      </c>
      <c r="D15" s="4">
        <f>VLOOKUP($B$5&amp;$B$7&amp;$A15,'ALIMENTOS PERFIL'!$A:$N,D$7,0)</f>
        <v>17.177252893794549</v>
      </c>
      <c r="E15" s="4">
        <f>VLOOKUP($B$5&amp;$B$7&amp;$A15,'ALIMENTOS PERFIL'!$A:$N,E$7,0)</f>
        <v>3.7414903517344134</v>
      </c>
      <c r="F15" s="4">
        <f>VLOOKUP($B$5&amp;$B$7&amp;$A15,'ALIMENTOS PERFIL'!$A:$N,F$7,0)</f>
        <v>4.9192241820161264</v>
      </c>
      <c r="G15" s="4"/>
      <c r="H15" s="4"/>
      <c r="I15" s="16"/>
      <c r="J15" s="3"/>
      <c r="K15" s="37">
        <f t="shared" si="1"/>
        <v>1.1777338302817131</v>
      </c>
    </row>
    <row r="16" spans="1:11" x14ac:dyDescent="0.35">
      <c r="A16" s="23" t="str">
        <f>'ALIMENTACION PERFIL'!D9</f>
        <v>NORTE-CENTRO</v>
      </c>
      <c r="B16" s="110"/>
      <c r="C16" s="73" t="s">
        <v>27</v>
      </c>
      <c r="D16" s="4">
        <f>VLOOKUP($B$5&amp;$B$7&amp;$A16,'ALIMENTOS PERFIL'!$A:$N,D$7,0)</f>
        <v>16.69452412783081</v>
      </c>
      <c r="E16" s="4">
        <f>VLOOKUP($B$5&amp;$B$7&amp;$A16,'ALIMENTOS PERFIL'!$A:$N,E$7,0)</f>
        <v>45.587619738135153</v>
      </c>
      <c r="F16" s="4">
        <f>VLOOKUP($B$5&amp;$B$7&amp;$A16,'ALIMENTOS PERFIL'!$A:$N,F$7,0)</f>
        <v>27.889220214569661</v>
      </c>
      <c r="G16" s="4"/>
      <c r="H16" s="4"/>
      <c r="I16" s="16"/>
      <c r="J16" s="3"/>
      <c r="K16" s="37">
        <f t="shared" si="1"/>
        <v>-17.698399523565492</v>
      </c>
    </row>
    <row r="17" spans="1:11" x14ac:dyDescent="0.35">
      <c r="A17" s="23" t="str">
        <f>'ALIMENTACION PERFIL'!D10</f>
        <v>NOROESTE</v>
      </c>
      <c r="B17" s="111"/>
      <c r="C17" s="74" t="s">
        <v>28</v>
      </c>
      <c r="D17" s="17">
        <f>VLOOKUP($B$5&amp;$B$7&amp;$A17,'ALIMENTOS PERFIL'!$A:$N,D$7,0)</f>
        <v>5.769630944623219</v>
      </c>
      <c r="E17" s="17">
        <f>VLOOKUP($B$5&amp;$B$7&amp;$A17,'ALIMENTOS PERFIL'!$A:$N,E$7,0)</f>
        <v>11.200186948423342</v>
      </c>
      <c r="F17" s="17">
        <f>VLOOKUP($B$5&amp;$B$7&amp;$A17,'ALIMENTOS PERFIL'!$A:$N,F$7,0)</f>
        <v>0.60881387271498211</v>
      </c>
      <c r="G17" s="17"/>
      <c r="H17" s="17"/>
      <c r="I17" s="18"/>
      <c r="J17" s="3"/>
      <c r="K17" s="94">
        <f t="shared" si="1"/>
        <v>-10.59137307570836</v>
      </c>
    </row>
    <row r="18" spans="1:11" x14ac:dyDescent="0.35">
      <c r="A18" s="23" t="s">
        <v>29</v>
      </c>
      <c r="B18" s="109" t="s">
        <v>30</v>
      </c>
      <c r="C18" s="75" t="s">
        <v>31</v>
      </c>
      <c r="D18" s="14">
        <f>VLOOKUP($B$5&amp;$B$7&amp;$A18,'ALIMENTOS PERFIL'!$A:$N,D$7,0)</f>
        <v>1.3438329257724062</v>
      </c>
      <c r="E18" s="14">
        <f>VLOOKUP($B$5&amp;$B$7&amp;$A18,'ALIMENTOS PERFIL'!$A:$N,E$7,0)</f>
        <v>1.5575725761465324</v>
      </c>
      <c r="F18" s="14">
        <f>VLOOKUP($B$5&amp;$B$7&amp;$A18,'ALIMENTOS PERFIL'!$A:$N,F$7,0)</f>
        <v>1.082335364278324</v>
      </c>
      <c r="G18" s="14"/>
      <c r="H18" s="14"/>
      <c r="I18" s="15"/>
      <c r="J18" s="3"/>
      <c r="K18" s="38">
        <f t="shared" si="1"/>
        <v>-0.47523721186820844</v>
      </c>
    </row>
    <row r="19" spans="1:11" x14ac:dyDescent="0.35">
      <c r="A19" s="23" t="s">
        <v>32</v>
      </c>
      <c r="B19" s="110"/>
      <c r="C19" s="73" t="s">
        <v>33</v>
      </c>
      <c r="D19" s="4">
        <f>VLOOKUP($B$5&amp;$B$7&amp;$A19,'ALIMENTOS PERFIL'!$A:$N,D$7,0)</f>
        <v>13.630456725763002</v>
      </c>
      <c r="E19" s="4">
        <f>VLOOKUP($B$5&amp;$B$7&amp;$A19,'ALIMENTOS PERFIL'!$A:$N,E$7,0)</f>
        <v>5.7367042528025136</v>
      </c>
      <c r="F19" s="4">
        <f>VLOOKUP($B$5&amp;$B$7&amp;$A19,'ALIMENTOS PERFIL'!$A:$N,F$7,0)</f>
        <v>4.3153821052196282</v>
      </c>
      <c r="G19" s="4"/>
      <c r="H19" s="4"/>
      <c r="I19" s="16"/>
      <c r="J19" s="3"/>
      <c r="K19" s="37">
        <f t="shared" si="1"/>
        <v>-1.4213221475828854</v>
      </c>
    </row>
    <row r="20" spans="1:11" x14ac:dyDescent="0.35">
      <c r="A20" s="23" t="s">
        <v>34</v>
      </c>
      <c r="B20" s="110"/>
      <c r="C20" s="73" t="s">
        <v>35</v>
      </c>
      <c r="D20" s="4">
        <f>VLOOKUP($B$5&amp;$B$7&amp;$A20,'ALIMENTOS PERFIL'!$A:$N,D$7,0)</f>
        <v>10.682728933914667</v>
      </c>
      <c r="E20" s="4">
        <f>VLOOKUP($B$5&amp;$B$7&amp;$A20,'ALIMENTOS PERFIL'!$A:$N,E$7,0)</f>
        <v>42.043384643639854</v>
      </c>
      <c r="F20" s="4">
        <f>VLOOKUP($B$5&amp;$B$7&amp;$A20,'ALIMENTOS PERFIL'!$A:$N,F$7,0)</f>
        <v>0.4923122024159251</v>
      </c>
      <c r="G20" s="4"/>
      <c r="H20" s="4"/>
      <c r="I20" s="16"/>
      <c r="J20" s="3"/>
      <c r="K20" s="37">
        <f t="shared" si="1"/>
        <v>-41.55107244122393</v>
      </c>
    </row>
    <row r="21" spans="1:11" x14ac:dyDescent="0.35">
      <c r="A21" s="23" t="s">
        <v>36</v>
      </c>
      <c r="B21" s="110"/>
      <c r="C21" s="73" t="s">
        <v>37</v>
      </c>
      <c r="D21" s="4">
        <f>VLOOKUP($B$5&amp;$B$7&amp;$A21,'ALIMENTOS PERFIL'!$A:$N,D$7,0)</f>
        <v>18.898099131357782</v>
      </c>
      <c r="E21" s="4">
        <f>VLOOKUP($B$5&amp;$B$7&amp;$A21,'ALIMENTOS PERFIL'!$A:$N,E$7,0)</f>
        <v>7.4145389405068167</v>
      </c>
      <c r="F21" s="4">
        <f>VLOOKUP($B$5&amp;$B$7&amp;$A21,'ALIMENTOS PERFIL'!$A:$N,F$7,0)</f>
        <v>37.112738942431903</v>
      </c>
      <c r="G21" s="4"/>
      <c r="H21" s="4"/>
      <c r="I21" s="16"/>
      <c r="J21" s="3"/>
      <c r="K21" s="37">
        <f t="shared" si="1"/>
        <v>29.698200001925088</v>
      </c>
    </row>
    <row r="22" spans="1:11" ht="18.399999999999999" customHeight="1" x14ac:dyDescent="0.35">
      <c r="A22" s="23" t="s">
        <v>38</v>
      </c>
      <c r="B22" s="110"/>
      <c r="C22" s="73" t="s">
        <v>39</v>
      </c>
      <c r="D22" s="4">
        <f>VLOOKUP($B$5&amp;$B$7&amp;$A22,'ALIMENTOS PERFIL'!$A:$N,D$7,0)</f>
        <v>9.7918752057398901</v>
      </c>
      <c r="E22" s="4">
        <f>VLOOKUP($B$5&amp;$B$7&amp;$A22,'ALIMENTOS PERFIL'!$A:$N,E$7,0)</f>
        <v>10.471581509649637</v>
      </c>
      <c r="F22" s="4">
        <f>VLOOKUP($B$5&amp;$B$7&amp;$A22,'ALIMENTOS PERFIL'!$A:$N,F$7,0)</f>
        <v>7.3065173804044177</v>
      </c>
      <c r="G22" s="4"/>
      <c r="H22" s="4"/>
      <c r="I22" s="16"/>
      <c r="J22" s="3"/>
      <c r="K22" s="37">
        <f t="shared" si="1"/>
        <v>-3.1650641292452191</v>
      </c>
    </row>
    <row r="23" spans="1:11" x14ac:dyDescent="0.35">
      <c r="A23" s="23" t="s">
        <v>40</v>
      </c>
      <c r="B23" s="110"/>
      <c r="C23" s="73" t="s">
        <v>41</v>
      </c>
      <c r="D23" s="4">
        <f>VLOOKUP($B$5&amp;$B$7&amp;$A23,'ALIMENTOS PERFIL'!$A:$N,D$7,0)</f>
        <v>6.8048175045178807</v>
      </c>
      <c r="E23" s="4">
        <f>VLOOKUP($B$5&amp;$B$7&amp;$A23,'ALIMENTOS PERFIL'!$A:$N,E$7,0)</f>
        <v>3.21457265701132</v>
      </c>
      <c r="F23" s="4">
        <f>VLOOKUP($B$5&amp;$B$7&amp;$A23,'ALIMENTOS PERFIL'!$A:$N,F$7,0)</f>
        <v>22.537851445538507</v>
      </c>
      <c r="G23" s="4"/>
      <c r="H23" s="4"/>
      <c r="I23" s="16"/>
      <c r="J23" s="3"/>
      <c r="K23" s="37">
        <f t="shared" si="1"/>
        <v>19.323278788527187</v>
      </c>
    </row>
    <row r="24" spans="1:11" ht="18.399999999999999" customHeight="1" x14ac:dyDescent="0.35">
      <c r="A24" s="23" t="s">
        <v>42</v>
      </c>
      <c r="B24" s="110"/>
      <c r="C24" s="73" t="s">
        <v>43</v>
      </c>
      <c r="D24" s="4">
        <f>VLOOKUP($B$5&amp;$B$7&amp;$A24,'ALIMENTOS PERFIL'!$A:$N,D$7,0)</f>
        <v>9.3508276621902162</v>
      </c>
      <c r="E24" s="4">
        <f>VLOOKUP($B$5&amp;$B$7&amp;$A24,'ALIMENTOS PERFIL'!$A:$N,E$7,0)</f>
        <v>13.840978710631527</v>
      </c>
      <c r="F24" s="4">
        <f>VLOOKUP($B$5&amp;$B$7&amp;$A24,'ALIMENTOS PERFIL'!$A:$N,F$7,0)</f>
        <v>5.7130328364539951</v>
      </c>
      <c r="G24" s="4"/>
      <c r="H24" s="4"/>
      <c r="I24" s="16"/>
      <c r="J24" s="3"/>
      <c r="K24" s="37">
        <f t="shared" si="1"/>
        <v>-8.1279458741775308</v>
      </c>
    </row>
    <row r="25" spans="1:11" ht="18.399999999999999" customHeight="1" x14ac:dyDescent="0.35">
      <c r="A25" s="23" t="s">
        <v>44</v>
      </c>
      <c r="B25" s="111"/>
      <c r="C25" s="74" t="s">
        <v>45</v>
      </c>
      <c r="D25" s="17">
        <f>VLOOKUP($B$5&amp;$B$7&amp;$A25,'ALIMENTOS PERFIL'!$A:$N,D$7,0)</f>
        <v>29.497352253565595</v>
      </c>
      <c r="E25" s="17">
        <f>VLOOKUP($B$5&amp;$B$7&amp;$A25,'ALIMENTOS PERFIL'!$A:$N,E$7,0)</f>
        <v>15.720662871960888</v>
      </c>
      <c r="F25" s="17">
        <f>VLOOKUP($B$5&amp;$B$7&amp;$A25,'ALIMENTOS PERFIL'!$A:$N,F$7,0)</f>
        <v>21.439843234684901</v>
      </c>
      <c r="G25" s="17"/>
      <c r="H25" s="17"/>
      <c r="I25" s="18"/>
      <c r="J25" s="3"/>
      <c r="K25" s="94">
        <f t="shared" si="1"/>
        <v>5.7191803627240123</v>
      </c>
    </row>
    <row r="26" spans="1:11" ht="18.399999999999999" customHeight="1" x14ac:dyDescent="0.35">
      <c r="A26" s="23" t="str">
        <f>'ALIMENTACION PERFIL'!D19</f>
        <v>DE 15 A 19 AÑOS</v>
      </c>
      <c r="B26" s="109" t="s">
        <v>46</v>
      </c>
      <c r="C26" s="75" t="s">
        <v>47</v>
      </c>
      <c r="D26" s="14" t="str">
        <f>VLOOKUP($B$5&amp;$B$7&amp;$A26,'ALIMENTOS PERFIL'!$A:$N,D$7,0)</f>
        <v/>
      </c>
      <c r="E26" s="14">
        <f>VLOOKUP($B$5&amp;$B$7&amp;$A26,'ALIMENTOS PERFIL'!$A:$N,E$7,0)</f>
        <v>2.4016137322114601</v>
      </c>
      <c r="F26" s="14" t="str">
        <f>VLOOKUP($B$5&amp;$B$7&amp;$A26,'ALIMENTOS PERFIL'!$A:$N,F$7,0)</f>
        <v/>
      </c>
      <c r="G26" s="14"/>
      <c r="H26" s="14"/>
      <c r="I26" s="15"/>
      <c r="J26" s="3"/>
      <c r="K26" s="38" t="str">
        <f t="shared" si="1"/>
        <v>-</v>
      </c>
    </row>
    <row r="27" spans="1:11" ht="18.399999999999999" customHeight="1" x14ac:dyDescent="0.35">
      <c r="A27" s="23" t="str">
        <f>'ALIMENTACION PERFIL'!D20</f>
        <v>DE 20 A 24 AÑOS</v>
      </c>
      <c r="B27" s="110"/>
      <c r="C27" s="73" t="s">
        <v>48</v>
      </c>
      <c r="D27" s="4">
        <f>VLOOKUP($B$5&amp;$B$7&amp;$A27,'ALIMENTOS PERFIL'!$A:$N,D$7,0)</f>
        <v>4.9528015894876152</v>
      </c>
      <c r="E27" s="4">
        <f>VLOOKUP($B$5&amp;$B$7&amp;$A27,'ALIMENTOS PERFIL'!$A:$N,E$7,0)</f>
        <v>4.203787487339179</v>
      </c>
      <c r="F27" s="4">
        <f>VLOOKUP($B$5&amp;$B$7&amp;$A27,'ALIMENTOS PERFIL'!$A:$N,F$7,0)</f>
        <v>4.905364732799236</v>
      </c>
      <c r="G27" s="4"/>
      <c r="H27" s="4"/>
      <c r="I27" s="16"/>
      <c r="J27" s="3"/>
      <c r="K27" s="37">
        <f t="shared" si="1"/>
        <v>0.70157724546005706</v>
      </c>
    </row>
    <row r="28" spans="1:11" ht="18.399999999999999" customHeight="1" x14ac:dyDescent="0.35">
      <c r="A28" s="23" t="str">
        <f>'ALIMENTACION PERFIL'!D21</f>
        <v>DE 25 A 34 AÑOS</v>
      </c>
      <c r="B28" s="110"/>
      <c r="C28" s="73" t="s">
        <v>49</v>
      </c>
      <c r="D28" s="4">
        <f>VLOOKUP($B$5&amp;$B$7&amp;$A28,'ALIMENTOS PERFIL'!$A:$N,D$7,0)</f>
        <v>20.828229024608174</v>
      </c>
      <c r="E28" s="4">
        <f>VLOOKUP($B$5&amp;$B$7&amp;$A28,'ALIMENTOS PERFIL'!$A:$N,E$7,0)</f>
        <v>11.588809409920055</v>
      </c>
      <c r="F28" s="4">
        <f>VLOOKUP($B$5&amp;$B$7&amp;$A28,'ALIMENTOS PERFIL'!$A:$N,F$7,0)</f>
        <v>16.717480552756598</v>
      </c>
      <c r="G28" s="4"/>
      <c r="H28" s="4"/>
      <c r="I28" s="16"/>
      <c r="J28" s="3"/>
      <c r="K28" s="37">
        <f t="shared" si="1"/>
        <v>5.1286711428365432</v>
      </c>
    </row>
    <row r="29" spans="1:11" ht="18.399999999999999" customHeight="1" x14ac:dyDescent="0.35">
      <c r="A29" s="23" t="str">
        <f>'ALIMENTACION PERFIL'!D22</f>
        <v>DE 35 A 49 AÑOS</v>
      </c>
      <c r="B29" s="110"/>
      <c r="C29" s="73" t="s">
        <v>50</v>
      </c>
      <c r="D29" s="4">
        <f>VLOOKUP($B$5&amp;$B$7&amp;$A29,'ALIMENTOS PERFIL'!$A:$N,D$7,0)</f>
        <v>35.673357271939437</v>
      </c>
      <c r="E29" s="4">
        <f>VLOOKUP($B$5&amp;$B$7&amp;$A29,'ALIMENTOS PERFIL'!$A:$N,E$7,0)</f>
        <v>58.486128947812055</v>
      </c>
      <c r="F29" s="4">
        <f>VLOOKUP($B$5&amp;$B$7&amp;$A29,'ALIMENTOS PERFIL'!$A:$N,F$7,0)</f>
        <v>33.307147094817871</v>
      </c>
      <c r="G29" s="4"/>
      <c r="H29" s="4"/>
      <c r="I29" s="16"/>
      <c r="J29" s="3"/>
      <c r="K29" s="37">
        <f t="shared" si="1"/>
        <v>-25.178981852994184</v>
      </c>
    </row>
    <row r="30" spans="1:11" ht="18.399999999999999" customHeight="1" x14ac:dyDescent="0.35">
      <c r="A30" s="23" t="str">
        <f>'ALIMENTACION PERFIL'!D23</f>
        <v>DE 50 A 59 AÑOS</v>
      </c>
      <c r="B30" s="110"/>
      <c r="C30" s="73" t="s">
        <v>51</v>
      </c>
      <c r="D30" s="4">
        <f>VLOOKUP($B$5&amp;$B$7&amp;$A30,'ALIMENTOS PERFIL'!$A:$N,D$7,0)</f>
        <v>27.461190738513835</v>
      </c>
      <c r="E30" s="4">
        <f>VLOOKUP($B$5&amp;$B$7&amp;$A30,'ALIMENTOS PERFIL'!$A:$N,E$7,0)</f>
        <v>4.9114229050195108</v>
      </c>
      <c r="F30" s="4">
        <f>VLOOKUP($B$5&amp;$B$7&amp;$A30,'ALIMENTOS PERFIL'!$A:$N,F$7,0)</f>
        <v>17.204579800743293</v>
      </c>
      <c r="G30" s="4"/>
      <c r="H30" s="4"/>
      <c r="I30" s="16"/>
      <c r="J30" s="3"/>
      <c r="K30" s="37">
        <f t="shared" si="1"/>
        <v>12.293156895723783</v>
      </c>
    </row>
    <row r="31" spans="1:11" ht="18.399999999999999" customHeight="1" x14ac:dyDescent="0.35">
      <c r="A31" s="23" t="str">
        <f>'ALIMENTACION PERFIL'!D24</f>
        <v>DE 60 A 75 AÑOS</v>
      </c>
      <c r="B31" s="111"/>
      <c r="C31" s="74" t="s">
        <v>52</v>
      </c>
      <c r="D31" s="17">
        <f>VLOOKUP($B$5&amp;$B$7&amp;$A31,'ALIMENTOS PERFIL'!$A:$N,D$7,0)</f>
        <v>11.084408779131088</v>
      </c>
      <c r="E31" s="17">
        <f>VLOOKUP($B$5&amp;$B$7&amp;$A31,'ALIMENTOS PERFIL'!$A:$N,E$7,0)</f>
        <v>18.408246563589195</v>
      </c>
      <c r="F31" s="17">
        <f>VLOOKUP($B$5&amp;$B$7&amp;$A31,'ALIMENTOS PERFIL'!$A:$N,F$7,0)</f>
        <v>27.865440101998995</v>
      </c>
      <c r="G31" s="17"/>
      <c r="H31" s="17"/>
      <c r="I31" s="18"/>
      <c r="J31" s="3"/>
      <c r="K31" s="94">
        <f t="shared" si="1"/>
        <v>9.4571935384098005</v>
      </c>
    </row>
    <row r="32" spans="1:11" ht="18.399999999999999" customHeight="1" x14ac:dyDescent="0.35">
      <c r="A32" s="23" t="str">
        <f>'ALIMENTACION PERFIL'!D25</f>
        <v>ALTA Y MEDIA ALTA</v>
      </c>
      <c r="B32" s="109" t="s">
        <v>53</v>
      </c>
      <c r="C32" s="75" t="s">
        <v>54</v>
      </c>
      <c r="D32" s="14">
        <f>VLOOKUP($B$5&amp;$B$7&amp;$A32,'ALIMENTOS PERFIL'!$A:$N,D$7,0)</f>
        <v>9.6391784176335058</v>
      </c>
      <c r="E32" s="14">
        <f>VLOOKUP($B$5&amp;$B$7&amp;$A32,'ALIMENTOS PERFIL'!$A:$N,E$7,0)</f>
        <v>6.7915182432330576</v>
      </c>
      <c r="F32" s="14">
        <f>VLOOKUP($B$5&amp;$B$7&amp;$A32,'ALIMENTOS PERFIL'!$A:$N,F$7,0)</f>
        <v>21.028735531001153</v>
      </c>
      <c r="G32" s="14"/>
      <c r="H32" s="14"/>
      <c r="I32" s="15"/>
      <c r="J32" s="3"/>
      <c r="K32" s="38">
        <f t="shared" si="1"/>
        <v>14.237217287768097</v>
      </c>
    </row>
    <row r="33" spans="1:11" ht="18.399999999999999" customHeight="1" x14ac:dyDescent="0.35">
      <c r="A33" s="23" t="str">
        <f>'ALIMENTACION PERFIL'!D26</f>
        <v>MEDIA</v>
      </c>
      <c r="B33" s="110"/>
      <c r="C33" s="73" t="s">
        <v>55</v>
      </c>
      <c r="D33" s="4">
        <f>VLOOKUP($B$5&amp;$B$7&amp;$A33,'ALIMENTOS PERFIL'!$A:$N,D$7,0)</f>
        <v>30.997028108267894</v>
      </c>
      <c r="E33" s="4">
        <f>VLOOKUP($B$5&amp;$B$7&amp;$A33,'ALIMENTOS PERFIL'!$A:$N,E$7,0)</f>
        <v>16.586952260993158</v>
      </c>
      <c r="F33" s="4">
        <f>VLOOKUP($B$5&amp;$B$7&amp;$A33,'ALIMENTOS PERFIL'!$A:$N,F$7,0)</f>
        <v>22.550093617815762</v>
      </c>
      <c r="G33" s="4"/>
      <c r="H33" s="4"/>
      <c r="I33" s="16"/>
      <c r="J33" s="3"/>
      <c r="K33" s="37">
        <f t="shared" si="1"/>
        <v>5.9631413568226037</v>
      </c>
    </row>
    <row r="34" spans="1:11" ht="18.399999999999999" customHeight="1" x14ac:dyDescent="0.35">
      <c r="A34" s="23" t="str">
        <f>'ALIMENTACION PERFIL'!D27</f>
        <v>MEDIA BAJA</v>
      </c>
      <c r="B34" s="110"/>
      <c r="C34" s="73" t="s">
        <v>56</v>
      </c>
      <c r="D34" s="4">
        <f>VLOOKUP($B$5&amp;$B$7&amp;$A34,'ALIMENTOS PERFIL'!$A:$N,D$7,0)</f>
        <v>54.442302137007658</v>
      </c>
      <c r="E34" s="4">
        <f>VLOOKUP($B$5&amp;$B$7&amp;$A34,'ALIMENTOS PERFIL'!$A:$N,E$7,0)</f>
        <v>63.343416304259939</v>
      </c>
      <c r="F34" s="4">
        <f>VLOOKUP($B$5&amp;$B$7&amp;$A34,'ALIMENTOS PERFIL'!$A:$N,F$7,0)</f>
        <v>24.356092446006489</v>
      </c>
      <c r="G34" s="4"/>
      <c r="H34" s="4"/>
      <c r="I34" s="16"/>
      <c r="J34" s="3"/>
      <c r="K34" s="37">
        <f t="shared" si="1"/>
        <v>-38.987323858253447</v>
      </c>
    </row>
    <row r="35" spans="1:11" ht="18.399999999999999" customHeight="1" x14ac:dyDescent="0.35">
      <c r="A35" s="23" t="str">
        <f>'ALIMENTACION PERFIL'!D28</f>
        <v>BAJA</v>
      </c>
      <c r="B35" s="111"/>
      <c r="C35" s="74" t="s">
        <v>57</v>
      </c>
      <c r="D35" s="17">
        <f>VLOOKUP($B$5&amp;$B$7&amp;$A35,'ALIMENTOS PERFIL'!$A:$N,D$7,0)</f>
        <v>4.9214871383176693</v>
      </c>
      <c r="E35" s="17">
        <f>VLOOKUP($B$5&amp;$B$7&amp;$A35,'ALIMENTOS PERFIL'!$A:$N,E$7,0)</f>
        <v>13.278115932693085</v>
      </c>
      <c r="F35" s="17">
        <f>VLOOKUP($B$5&amp;$B$7&amp;$A35,'ALIMENTOS PERFIL'!$A:$N,F$7,0)</f>
        <v>32.065090688292599</v>
      </c>
      <c r="G35" s="17"/>
      <c r="H35" s="17"/>
      <c r="I35" s="18"/>
      <c r="J35" s="3"/>
      <c r="K35" s="94">
        <f t="shared" si="1"/>
        <v>18.786974755599516</v>
      </c>
    </row>
  </sheetData>
  <sheetProtection sheet="1" objects="1" scenarios="1"/>
  <mergeCells count="6">
    <mergeCell ref="C1:K1"/>
    <mergeCell ref="B32:B35"/>
    <mergeCell ref="B6:C6"/>
    <mergeCell ref="B9:B17"/>
    <mergeCell ref="B18:B25"/>
    <mergeCell ref="B26:B31"/>
  </mergeCells>
  <conditionalFormatting sqref="K9:K35">
    <cfRule type="containsErrors" dxfId="0" priority="1">
      <formula>ISERROR(K9)</formula>
    </cfRule>
  </conditionalFormatting>
  <pageMargins left="0.25" right="0.25" top="0.75" bottom="0.75" header="0.3" footer="0.3"/>
  <pageSetup paperSize="9" scale="67" orientation="landscape" r:id="rId1"/>
  <ignoredErrors>
    <ignoredError sqref="B5:C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Drop Down 1">
              <controlPr defaultSize="0" autoLine="0" autoPict="0">
                <anchor moveWithCells="1">
                  <from>
                    <xdr:col>1</xdr:col>
                    <xdr:colOff>69850</xdr:colOff>
                    <xdr:row>3</xdr:row>
                    <xdr:rowOff>127000</xdr:rowOff>
                  </from>
                  <to>
                    <xdr:col>2</xdr:col>
                    <xdr:colOff>1879600</xdr:colOff>
                    <xdr:row>5</xdr:row>
                    <xdr:rowOff>107950</xdr:rowOff>
                  </to>
                </anchor>
              </controlPr>
            </control>
          </mc:Choice>
        </mc:AlternateContent>
        <mc:AlternateContent xmlns:mc="http://schemas.openxmlformats.org/markup-compatibility/2006">
          <mc:Choice Requires="x14">
            <control shapeId="45058" r:id="rId5" name="Drop Down 2">
              <controlPr defaultSize="0" autoLine="0" autoPict="0">
                <anchor moveWithCells="1">
                  <from>
                    <xdr:col>1</xdr:col>
                    <xdr:colOff>57150</xdr:colOff>
                    <xdr:row>5</xdr:row>
                    <xdr:rowOff>190500</xdr:rowOff>
                  </from>
                  <to>
                    <xdr:col>2</xdr:col>
                    <xdr:colOff>1866900</xdr:colOff>
                    <xdr:row>7</xdr:row>
                    <xdr:rowOff>38100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740BD-2C0B-4006-8269-41FB794D34CA}">
  <sheetPr codeName="Hoja20">
    <pageSetUpPr fitToPage="1"/>
  </sheetPr>
  <dimension ref="A1:I11"/>
  <sheetViews>
    <sheetView showGridLines="0" showRowColHeaders="0" zoomScale="90" zoomScaleNormal="90" zoomScaleSheetLayoutView="90" workbookViewId="0"/>
  </sheetViews>
  <sheetFormatPr baseColWidth="10" defaultColWidth="12" defaultRowHeight="15.5" x14ac:dyDescent="0.35"/>
  <cols>
    <col min="1" max="1" width="1" style="53" customWidth="1"/>
    <col min="2" max="2" width="34.1796875" style="53" bestFit="1" customWidth="1"/>
    <col min="3" max="7" width="19.26953125" style="53" customWidth="1"/>
    <col min="8" max="8" width="19.26953125" style="56" customWidth="1"/>
    <col min="9" max="9" width="2.453125" style="53" customWidth="1"/>
    <col min="10" max="16384" width="12" style="53"/>
  </cols>
  <sheetData>
    <row r="1" spans="1:9" ht="72" customHeight="1" x14ac:dyDescent="0.35">
      <c r="A1" s="54"/>
      <c r="B1" s="108" t="s">
        <v>0</v>
      </c>
      <c r="C1" s="108"/>
      <c r="D1" s="108"/>
      <c r="E1" s="108"/>
      <c r="F1" s="108"/>
      <c r="G1" s="108"/>
      <c r="H1" s="108"/>
    </row>
    <row r="2" spans="1:9" ht="19.899999999999999" customHeight="1" x14ac:dyDescent="0.35">
      <c r="A2" s="54"/>
      <c r="B2" s="113"/>
      <c r="C2" s="114"/>
      <c r="D2" s="114"/>
      <c r="E2" s="114"/>
      <c r="F2" s="114"/>
      <c r="G2" s="114"/>
      <c r="H2" s="114"/>
    </row>
    <row r="3" spans="1:9" ht="13.5" customHeight="1" x14ac:dyDescent="0.35">
      <c r="A3" s="55"/>
      <c r="B3" s="90" t="s">
        <v>132</v>
      </c>
      <c r="C3" s="89"/>
      <c r="D3" s="90"/>
      <c r="E3" s="23"/>
    </row>
    <row r="4" spans="1:9" ht="8.65" customHeight="1" x14ac:dyDescent="0.35">
      <c r="A4" s="10"/>
      <c r="B4" s="90" t="s">
        <v>133</v>
      </c>
      <c r="C4" s="58">
        <v>3</v>
      </c>
      <c r="D4" s="58">
        <v>4</v>
      </c>
      <c r="E4" s="58">
        <v>5</v>
      </c>
      <c r="F4" s="58">
        <f t="shared" ref="F4:H4" si="0">E4+1</f>
        <v>6</v>
      </c>
      <c r="G4" s="58">
        <f t="shared" si="0"/>
        <v>7</v>
      </c>
      <c r="H4" s="58">
        <f t="shared" si="0"/>
        <v>8</v>
      </c>
      <c r="I4" s="59"/>
    </row>
    <row r="5" spans="1:9" ht="50.15" customHeight="1" thickBot="1" x14ac:dyDescent="0.4">
      <c r="A5" s="11"/>
      <c r="B5" s="91"/>
      <c r="C5" s="80" t="str">
        <f>'ALIMENTACION PERFIL'!$E$1</f>
        <v>Año 2020</v>
      </c>
      <c r="D5" s="80" t="str">
        <f>'ALIMENTACION PERFIL'!$F$1</f>
        <v>Año 2021</v>
      </c>
      <c r="E5" s="80" t="str">
        <f>'ALIMENTACION PERFIL'!$G$1</f>
        <v>AÑO 2022</v>
      </c>
      <c r="F5" s="80"/>
      <c r="G5" s="80"/>
      <c r="H5" s="80"/>
    </row>
    <row r="6" spans="1:9" ht="25.15" customHeight="1" x14ac:dyDescent="0.35">
      <c r="A6" s="59"/>
      <c r="B6" s="66" t="s">
        <v>142</v>
      </c>
      <c r="C6" s="42">
        <f>(VLOOKUP($B$3&amp;$B6,'TASA DESPERDICIO ALIMENTACION'!$A:$L,C$4,0)/VLOOKUP($B$4&amp;$B6,'TASA DESPERDICIO ALIMENTACION'!$A:$L,C$4,0))</f>
        <v>1.0700400947046667E-2</v>
      </c>
      <c r="D6" s="42">
        <f>(VLOOKUP($B$3&amp;$B6,'TASA DESPERDICIO ALIMENTACION'!$A:$L,D$4,0)/VLOOKUP($B$4&amp;$B6,'TASA DESPERDICIO ALIMENTACION'!$A:$L,D$4,0))</f>
        <v>9.5066770239826646E-3</v>
      </c>
      <c r="E6" s="42">
        <f>(VLOOKUP($B$3&amp;$B6,'TASA DESPERDICIO ALIMENTACION'!$A:$L,E$4,0)/VLOOKUP($B$4&amp;$B6,'TASA DESPERDICIO ALIMENTACION'!$A:$L,E$4,0))</f>
        <v>7.9479023892054124E-3</v>
      </c>
      <c r="F6" s="92"/>
      <c r="G6" s="82"/>
      <c r="H6" s="82"/>
    </row>
    <row r="7" spans="1:9" ht="25.15" customHeight="1" x14ac:dyDescent="0.35">
      <c r="A7" s="59"/>
      <c r="B7" s="67" t="s">
        <v>14</v>
      </c>
      <c r="C7" s="41">
        <f>(VLOOKUP($B$3&amp;$B7,'TASA DESPERDICIO ALIMENTACION'!$A:$L,C$4,0)/VLOOKUP($B$4&amp;$B7,'TASA DESPERDICIO ALIMENTACION'!$A:$L,C$4,0))</f>
        <v>1.4169634686146486E-2</v>
      </c>
      <c r="D7" s="41">
        <f>(VLOOKUP($B$3&amp;$B7,'TASA DESPERDICIO ALIMENTACION'!$A:$L,D$4,0)/VLOOKUP($B$4&amp;$B7,'TASA DESPERDICIO ALIMENTACION'!$A:$L,D$4,0))</f>
        <v>1.194729260131489E-2</v>
      </c>
      <c r="E7" s="41">
        <f>(VLOOKUP($B$3&amp;$B7,'TASA DESPERDICIO ALIMENTACION'!$A:$L,E$4,0)/VLOOKUP($B$4&amp;$B7,'TASA DESPERDICIO ALIMENTACION'!$A:$L,E$4,0))</f>
        <v>1.0169565253735219E-2</v>
      </c>
      <c r="F7" s="93"/>
      <c r="G7" s="82"/>
      <c r="H7" s="82"/>
    </row>
    <row r="8" spans="1:9" ht="25.15" customHeight="1" x14ac:dyDescent="0.35">
      <c r="A8" s="59"/>
      <c r="B8" s="67" t="s">
        <v>15</v>
      </c>
      <c r="C8" s="41">
        <f>(VLOOKUP($B$3&amp;$B8,'TASA DESPERDICIO ALIMENTACION'!$A:$L,C$4,0)/VLOOKUP($B$4&amp;$B8,'TASA DESPERDICIO ALIMENTACION'!$A:$L,C$4,0))</f>
        <v>8.4650266310664982E-3</v>
      </c>
      <c r="D8" s="41">
        <f>(VLOOKUP($B$3&amp;$B8,'TASA DESPERDICIO ALIMENTACION'!$A:$L,D$4,0)/VLOOKUP($B$4&amp;$B8,'TASA DESPERDICIO ALIMENTACION'!$A:$L,D$4,0))</f>
        <v>7.7246363273738997E-3</v>
      </c>
      <c r="E8" s="41">
        <f>(VLOOKUP($B$3&amp;$B8,'TASA DESPERDICIO ALIMENTACION'!$A:$L,E$4,0)/VLOOKUP($B$4&amp;$B8,'TASA DESPERDICIO ALIMENTACION'!$A:$L,E$4,0))</f>
        <v>6.191406941337514E-3</v>
      </c>
      <c r="F8" s="93"/>
      <c r="G8" s="82"/>
      <c r="H8" s="82"/>
    </row>
    <row r="9" spans="1:9" ht="25.15" customHeight="1" x14ac:dyDescent="0.35">
      <c r="A9" s="59"/>
      <c r="B9" s="68" t="s">
        <v>16</v>
      </c>
      <c r="C9" s="41">
        <f>(VLOOKUP($B$3&amp;$B9,'TASA DESPERDICIO ALIMENTACION'!$A:$L,C$4,0)/VLOOKUP($B$4&amp;$B9,'TASA DESPERDICIO ALIMENTACION'!$A:$L,C$4,0))</f>
        <v>9.0333734774246041E-3</v>
      </c>
      <c r="D9" s="41">
        <f>(VLOOKUP($B$3&amp;$B9,'TASA DESPERDICIO ALIMENTACION'!$A:$L,D$4,0)/VLOOKUP($B$4&amp;$B9,'TASA DESPERDICIO ALIMENTACION'!$A:$L,D$4,0))</f>
        <v>8.3359521831801019E-3</v>
      </c>
      <c r="E9" s="41">
        <f>(VLOOKUP($B$3&amp;$B9,'TASA DESPERDICIO ALIMENTACION'!$A:$L,E$4,0)/VLOOKUP($B$4&amp;$B9,'TASA DESPERDICIO ALIMENTACION'!$A:$L,E$4,0))</f>
        <v>6.657175649478121E-3</v>
      </c>
      <c r="F9" s="93"/>
      <c r="G9" s="82"/>
      <c r="H9" s="82"/>
    </row>
    <row r="10" spans="1:9" ht="25.15" customHeight="1" x14ac:dyDescent="0.35">
      <c r="A10" s="59"/>
      <c r="B10" s="68" t="s">
        <v>17</v>
      </c>
      <c r="C10" s="41">
        <f>(VLOOKUP($B$3&amp;$B10,'TASA DESPERDICIO ALIMENTACION'!$A:$L,C$4,0)/VLOOKUP($B$4&amp;$B10,'TASA DESPERDICIO ALIMENTACION'!$A:$L,C$4,0))</f>
        <v>4.1403761897876763E-3</v>
      </c>
      <c r="D10" s="41">
        <f>(VLOOKUP($B$3&amp;$B10,'TASA DESPERDICIO ALIMENTACION'!$A:$L,D$4,0)/VLOOKUP($B$4&amp;$B10,'TASA DESPERDICIO ALIMENTACION'!$A:$L,D$4,0))</f>
        <v>3.4591340169513509E-3</v>
      </c>
      <c r="E10" s="41">
        <f>(VLOOKUP($B$3&amp;$B10,'TASA DESPERDICIO ALIMENTACION'!$A:$L,E$4,0)/VLOOKUP($B$4&amp;$B10,'TASA DESPERDICIO ALIMENTACION'!$A:$L,E$4,0))</f>
        <v>2.8566337533007902E-3</v>
      </c>
      <c r="F10" s="93"/>
      <c r="G10" s="82"/>
      <c r="H10" s="82"/>
    </row>
    <row r="11" spans="1:9" ht="25.15" customHeight="1" x14ac:dyDescent="0.35">
      <c r="A11" s="59"/>
      <c r="B11" s="67" t="s">
        <v>18</v>
      </c>
      <c r="C11" s="41">
        <f>(VLOOKUP($B$3&amp;$B11,'TASA DESPERDICIO ALIMENTACION'!$A:$L,C$4,0)/VLOOKUP($B$4&amp;$B11,'TASA DESPERDICIO ALIMENTACION'!$A:$L,C$4,0))</f>
        <v>1.1832489575081576E-2</v>
      </c>
      <c r="D11" s="41">
        <f>(VLOOKUP($B$3&amp;$B11,'TASA DESPERDICIO ALIMENTACION'!$A:$L,D$4,0)/VLOOKUP($B$4&amp;$B11,'TASA DESPERDICIO ALIMENTACION'!$A:$L,D$4,0))</f>
        <v>1.1063107809422294E-2</v>
      </c>
      <c r="E11" s="41">
        <f>(VLOOKUP($B$3&amp;$B11,'TASA DESPERDICIO ALIMENTACION'!$A:$L,E$4,0)/VLOOKUP($B$4&amp;$B11,'TASA DESPERDICIO ALIMENTACION'!$A:$L,E$4,0))</f>
        <v>1.7102770477578258E-2</v>
      </c>
      <c r="F11" s="93"/>
      <c r="G11" s="82"/>
      <c r="H11" s="82"/>
    </row>
  </sheetData>
  <sheetProtection sheet="1" objects="1" scenarios="1"/>
  <mergeCells count="2">
    <mergeCell ref="B1:H1"/>
    <mergeCell ref="B2:H2"/>
  </mergeCells>
  <pageMargins left="0.25" right="0.25" top="0.75" bottom="0.75" header="0.3" footer="0.3"/>
  <pageSetup paperSize="9" scale="97"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C4602-0183-4882-8B18-0F01F8B404C6}">
  <sheetPr codeName="Hoja24">
    <tabColor theme="7"/>
  </sheetPr>
  <dimension ref="A1:K30"/>
  <sheetViews>
    <sheetView topLeftCell="A10" workbookViewId="0">
      <selection activeCell="F25" sqref="F25:F30"/>
    </sheetView>
  </sheetViews>
  <sheetFormatPr baseColWidth="10" defaultColWidth="11.453125" defaultRowHeight="14.5" x14ac:dyDescent="0.35"/>
  <cols>
    <col min="1" max="1" width="25.81640625" bestFit="1" customWidth="1"/>
    <col min="2" max="2" width="25.7265625" bestFit="1" customWidth="1"/>
    <col min="3" max="3" width="30.26953125" bestFit="1" customWidth="1"/>
    <col min="4" max="4" width="28.1796875" bestFit="1" customWidth="1"/>
    <col min="5" max="5" width="30.26953125" bestFit="1" customWidth="1"/>
  </cols>
  <sheetData>
    <row r="1" spans="1:11" x14ac:dyDescent="0.35">
      <c r="B1" t="s">
        <v>132</v>
      </c>
    </row>
    <row r="2" spans="1:11" x14ac:dyDescent="0.35">
      <c r="B2" t="s">
        <v>143</v>
      </c>
      <c r="C2" t="s">
        <v>59</v>
      </c>
      <c r="D2">
        <v>0</v>
      </c>
      <c r="E2">
        <v>0</v>
      </c>
      <c r="F2">
        <v>0</v>
      </c>
      <c r="K2" t="s">
        <v>7</v>
      </c>
    </row>
    <row r="3" spans="1:11" x14ac:dyDescent="0.35">
      <c r="B3" t="s">
        <v>165</v>
      </c>
      <c r="C3" t="s">
        <v>137</v>
      </c>
      <c r="D3">
        <v>0</v>
      </c>
      <c r="E3">
        <v>0</v>
      </c>
      <c r="F3">
        <v>0</v>
      </c>
    </row>
    <row r="4" spans="1:11" x14ac:dyDescent="0.35">
      <c r="B4">
        <v>0</v>
      </c>
      <c r="C4" t="s">
        <v>144</v>
      </c>
      <c r="D4" t="s">
        <v>145</v>
      </c>
      <c r="E4" t="s">
        <v>146</v>
      </c>
      <c r="F4">
        <v>0</v>
      </c>
      <c r="G4">
        <v>0</v>
      </c>
      <c r="H4">
        <v>0</v>
      </c>
    </row>
    <row r="5" spans="1:11" x14ac:dyDescent="0.35">
      <c r="A5" t="str">
        <f>$B$1&amp;B5</f>
        <v>DesperdicioTotal Alimentación</v>
      </c>
      <c r="B5" t="s">
        <v>142</v>
      </c>
      <c r="C5">
        <v>35334.271959604004</v>
      </c>
      <c r="D5">
        <v>35488.547921049001</v>
      </c>
      <c r="E5">
        <v>31467.414081057002</v>
      </c>
      <c r="F5">
        <v>0</v>
      </c>
      <c r="G5">
        <v>0</v>
      </c>
      <c r="H5">
        <v>0</v>
      </c>
    </row>
    <row r="6" spans="1:11" x14ac:dyDescent="0.35">
      <c r="A6" t="str">
        <f t="shared" ref="A6:A10" si="0">$B$1&amp;B6</f>
        <v>DesperdicioTotal Aperitivos</v>
      </c>
      <c r="B6" t="s">
        <v>18</v>
      </c>
      <c r="C6">
        <v>813.41546990200004</v>
      </c>
      <c r="D6">
        <v>653.83158086000003</v>
      </c>
      <c r="E6">
        <v>991.72503022800004</v>
      </c>
      <c r="F6">
        <v>0</v>
      </c>
      <c r="G6">
        <v>0</v>
      </c>
      <c r="H6">
        <v>0</v>
      </c>
    </row>
    <row r="7" spans="1:11" x14ac:dyDescent="0.35">
      <c r="A7" t="str">
        <f t="shared" si="0"/>
        <v>DesperdicioTotal Bebidas</v>
      </c>
      <c r="B7" t="s">
        <v>15</v>
      </c>
      <c r="C7">
        <v>16760.934499546998</v>
      </c>
      <c r="D7">
        <v>16571.167376854002</v>
      </c>
      <c r="E7">
        <v>14315.401342158999</v>
      </c>
      <c r="F7">
        <v>0</v>
      </c>
      <c r="G7">
        <v>0</v>
      </c>
      <c r="H7">
        <v>0</v>
      </c>
    </row>
    <row r="8" spans="1:11" x14ac:dyDescent="0.35">
      <c r="A8" t="str">
        <f t="shared" si="0"/>
        <v>DesperdicioTotal Bebidas Frias</v>
      </c>
      <c r="B8" t="s">
        <v>16</v>
      </c>
      <c r="C8">
        <v>15808.690637297001</v>
      </c>
      <c r="D8">
        <v>15640.977632104001</v>
      </c>
      <c r="E8">
        <v>13505.944822534</v>
      </c>
      <c r="F8">
        <v>0</v>
      </c>
      <c r="G8">
        <v>0</v>
      </c>
      <c r="H8">
        <v>0</v>
      </c>
    </row>
    <row r="9" spans="1:11" x14ac:dyDescent="0.35">
      <c r="A9" t="str">
        <f t="shared" si="0"/>
        <v>DesperdicioTotal Bebidas Calientes</v>
      </c>
      <c r="B9" t="s">
        <v>17</v>
      </c>
      <c r="C9">
        <v>952.24386225000001</v>
      </c>
      <c r="D9">
        <v>930.18974474999993</v>
      </c>
      <c r="E9">
        <v>809.45651962499994</v>
      </c>
      <c r="F9">
        <v>0</v>
      </c>
      <c r="G9">
        <v>0</v>
      </c>
      <c r="H9">
        <v>0</v>
      </c>
    </row>
    <row r="10" spans="1:11" x14ac:dyDescent="0.35">
      <c r="A10" t="str">
        <f t="shared" si="0"/>
        <v>Desperdicio.T.Alimentos TOTAL ING</v>
      </c>
      <c r="B10" t="s">
        <v>14</v>
      </c>
      <c r="C10">
        <v>17759.921990154999</v>
      </c>
      <c r="D10">
        <v>18263.548963335001</v>
      </c>
      <c r="E10">
        <v>16160.287708669999</v>
      </c>
      <c r="F10">
        <v>0</v>
      </c>
      <c r="G10">
        <v>0</v>
      </c>
      <c r="H10">
        <v>0</v>
      </c>
    </row>
    <row r="11" spans="1:11" x14ac:dyDescent="0.35">
      <c r="B11">
        <v>0</v>
      </c>
      <c r="C11">
        <v>0</v>
      </c>
      <c r="D11">
        <v>0</v>
      </c>
      <c r="E11">
        <v>0</v>
      </c>
      <c r="F11">
        <v>0</v>
      </c>
    </row>
    <row r="12" spans="1:11" x14ac:dyDescent="0.35">
      <c r="B12">
        <v>0</v>
      </c>
      <c r="C12">
        <v>0</v>
      </c>
      <c r="D12">
        <v>0</v>
      </c>
      <c r="E12">
        <v>0</v>
      </c>
      <c r="F12">
        <v>0</v>
      </c>
    </row>
    <row r="13" spans="1:11" x14ac:dyDescent="0.35">
      <c r="B13" t="s">
        <v>133</v>
      </c>
    </row>
    <row r="14" spans="1:11" x14ac:dyDescent="0.35">
      <c r="B14" t="s">
        <v>143</v>
      </c>
      <c r="C14" t="s">
        <v>59</v>
      </c>
      <c r="D14">
        <v>0</v>
      </c>
      <c r="E14">
        <v>0</v>
      </c>
      <c r="F14">
        <v>0</v>
      </c>
    </row>
    <row r="15" spans="1:11" x14ac:dyDescent="0.35">
      <c r="B15" t="s">
        <v>165</v>
      </c>
      <c r="C15" t="s">
        <v>137</v>
      </c>
      <c r="D15">
        <v>0</v>
      </c>
      <c r="E15">
        <v>0</v>
      </c>
      <c r="F15">
        <v>0</v>
      </c>
    </row>
    <row r="16" spans="1:11" x14ac:dyDescent="0.35">
      <c r="B16">
        <v>0</v>
      </c>
      <c r="C16" t="s">
        <v>166</v>
      </c>
      <c r="D16" t="s">
        <v>167</v>
      </c>
      <c r="E16" t="s">
        <v>146</v>
      </c>
      <c r="F16">
        <v>0</v>
      </c>
      <c r="G16">
        <v>0</v>
      </c>
      <c r="H16">
        <v>0</v>
      </c>
    </row>
    <row r="17" spans="1:8" x14ac:dyDescent="0.35">
      <c r="A17" t="str">
        <f>$B$13&amp;B17</f>
        <v>CompraTotal Alimentación</v>
      </c>
      <c r="B17" t="str">
        <f>B5</f>
        <v>Total Alimentación</v>
      </c>
      <c r="C17">
        <v>3302144.670509411</v>
      </c>
      <c r="D17">
        <v>3733012.8952021198</v>
      </c>
      <c r="E17">
        <v>3959209.9323961302</v>
      </c>
      <c r="F17">
        <v>0</v>
      </c>
      <c r="G17">
        <v>0</v>
      </c>
      <c r="H17">
        <v>0</v>
      </c>
    </row>
    <row r="18" spans="1:8" x14ac:dyDescent="0.35">
      <c r="A18" t="str">
        <f t="shared" ref="A18:A22" si="1">$B$13&amp;B18</f>
        <v>CompraTotal Aperitivos</v>
      </c>
      <c r="B18" t="s">
        <v>18</v>
      </c>
      <c r="C18">
        <v>68744.237190371001</v>
      </c>
      <c r="D18">
        <v>59100.172584700005</v>
      </c>
      <c r="E18">
        <v>57986.22109372</v>
      </c>
      <c r="F18">
        <v>0</v>
      </c>
      <c r="G18">
        <v>0</v>
      </c>
      <c r="H18">
        <v>0</v>
      </c>
    </row>
    <row r="19" spans="1:8" x14ac:dyDescent="0.35">
      <c r="A19" t="str">
        <f t="shared" si="1"/>
        <v>CompraTotal Bebidas</v>
      </c>
      <c r="B19" t="s">
        <v>15</v>
      </c>
      <c r="C19">
        <v>1980021.4730612501</v>
      </c>
      <c r="D19">
        <v>2145235.9275647099</v>
      </c>
      <c r="E19">
        <v>2312140.2740596598</v>
      </c>
      <c r="F19">
        <v>0</v>
      </c>
      <c r="G19">
        <v>0</v>
      </c>
      <c r="H19">
        <v>0</v>
      </c>
    </row>
    <row r="20" spans="1:8" x14ac:dyDescent="0.35">
      <c r="A20" t="str">
        <f t="shared" si="1"/>
        <v>CompraTotal Bebidas Frias</v>
      </c>
      <c r="B20" t="s">
        <v>16</v>
      </c>
      <c r="C20">
        <v>1750031.77681125</v>
      </c>
      <c r="D20">
        <v>1876327.6574047101</v>
      </c>
      <c r="E20">
        <v>2028780.0012596601</v>
      </c>
      <c r="F20">
        <v>0</v>
      </c>
      <c r="G20">
        <v>0</v>
      </c>
      <c r="H20">
        <v>0</v>
      </c>
    </row>
    <row r="21" spans="1:8" x14ac:dyDescent="0.35">
      <c r="A21" t="str">
        <f t="shared" si="1"/>
        <v>CompraTotal Bebidas Calientes</v>
      </c>
      <c r="B21" t="s">
        <v>17</v>
      </c>
      <c r="C21">
        <v>229989.69625000001</v>
      </c>
      <c r="D21">
        <v>268908.27016000001</v>
      </c>
      <c r="E21">
        <v>283360.27280000004</v>
      </c>
      <c r="F21">
        <v>0</v>
      </c>
      <c r="G21">
        <v>0</v>
      </c>
      <c r="H21">
        <v>0</v>
      </c>
    </row>
    <row r="22" spans="1:8" x14ac:dyDescent="0.35">
      <c r="A22" t="str">
        <f t="shared" si="1"/>
        <v>Compra.T.Alimentos TOTAL ING</v>
      </c>
      <c r="B22" t="s">
        <v>14</v>
      </c>
      <c r="C22">
        <v>1253378.9602577901</v>
      </c>
      <c r="D22">
        <v>1528676.79505271</v>
      </c>
      <c r="E22">
        <v>1589083.4372427498</v>
      </c>
      <c r="F22">
        <v>0</v>
      </c>
      <c r="G22">
        <v>0</v>
      </c>
      <c r="H22">
        <v>0</v>
      </c>
    </row>
    <row r="25" spans="1:8" x14ac:dyDescent="0.35">
      <c r="B25" t="str">
        <f t="shared" ref="B25:B30" si="2">"TASA"&amp;B5</f>
        <v>TASATotal Alimentación</v>
      </c>
      <c r="C25" s="40">
        <f>C5/C17*100</f>
        <v>1.0700400947046667</v>
      </c>
      <c r="D25" s="40">
        <f t="shared" ref="D25:E25" si="3">D5/D17*100</f>
        <v>0.95066770239826648</v>
      </c>
      <c r="E25" s="40">
        <f t="shared" si="3"/>
        <v>0.79479023892054124</v>
      </c>
      <c r="F25" s="40"/>
      <c r="G25" s="40"/>
      <c r="H25" s="40"/>
    </row>
    <row r="26" spans="1:8" x14ac:dyDescent="0.35">
      <c r="B26" t="str">
        <f t="shared" si="2"/>
        <v>TASATotal Aperitivos</v>
      </c>
      <c r="C26" s="40">
        <f t="shared" ref="C26:D30" si="4">C6/C18*100</f>
        <v>1.1832489575081575</v>
      </c>
      <c r="D26" s="40">
        <f t="shared" si="4"/>
        <v>1.1063107809422295</v>
      </c>
      <c r="E26" s="40">
        <f t="shared" ref="E26" si="5">E6/E18*100</f>
        <v>1.7102770477578257</v>
      </c>
      <c r="F26" s="40"/>
      <c r="G26" s="40"/>
      <c r="H26" s="40"/>
    </row>
    <row r="27" spans="1:8" x14ac:dyDescent="0.35">
      <c r="B27" t="str">
        <f t="shared" si="2"/>
        <v>TASATotal Bebidas</v>
      </c>
      <c r="C27" s="40">
        <f t="shared" si="4"/>
        <v>0.84650266310664979</v>
      </c>
      <c r="D27" s="40">
        <f t="shared" si="4"/>
        <v>0.77246363273738994</v>
      </c>
      <c r="E27" s="40">
        <f t="shared" ref="E27" si="6">E7/E19*100</f>
        <v>0.61914069413375139</v>
      </c>
      <c r="F27" s="40"/>
      <c r="G27" s="40"/>
      <c r="H27" s="40"/>
    </row>
    <row r="28" spans="1:8" x14ac:dyDescent="0.35">
      <c r="B28" t="str">
        <f t="shared" si="2"/>
        <v>TASATotal Bebidas Frias</v>
      </c>
      <c r="C28" s="40">
        <f t="shared" si="4"/>
        <v>0.90333734774246044</v>
      </c>
      <c r="D28" s="40">
        <f t="shared" si="4"/>
        <v>0.8335952183180102</v>
      </c>
      <c r="E28" s="40">
        <f t="shared" ref="E28" si="7">E8/E20*100</f>
        <v>0.66571756494781209</v>
      </c>
      <c r="F28" s="40"/>
      <c r="G28" s="40"/>
      <c r="H28" s="40"/>
    </row>
    <row r="29" spans="1:8" x14ac:dyDescent="0.35">
      <c r="B29" t="str">
        <f t="shared" si="2"/>
        <v>TASATotal Bebidas Calientes</v>
      </c>
      <c r="C29" s="40">
        <f t="shared" si="4"/>
        <v>0.41403761897876762</v>
      </c>
      <c r="D29" s="40">
        <f t="shared" si="4"/>
        <v>0.34591340169513507</v>
      </c>
      <c r="E29" s="40">
        <f t="shared" ref="E29" si="8">E9/E21*100</f>
        <v>0.28566337533007902</v>
      </c>
      <c r="F29" s="40"/>
      <c r="G29" s="40"/>
      <c r="H29" s="40"/>
    </row>
    <row r="30" spans="1:8" x14ac:dyDescent="0.35">
      <c r="B30" t="str">
        <f t="shared" si="2"/>
        <v>TASA.T.Alimentos TOTAL ING</v>
      </c>
      <c r="C30" s="40">
        <f t="shared" si="4"/>
        <v>1.4169634686146486</v>
      </c>
      <c r="D30" s="40">
        <f t="shared" si="4"/>
        <v>1.1947292601314889</v>
      </c>
      <c r="E30" s="40">
        <f t="shared" ref="E30" si="9">E10/E22*100</f>
        <v>1.016956525373522</v>
      </c>
      <c r="F30" s="40"/>
      <c r="G30" s="40"/>
      <c r="H30" s="40"/>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BC745-10E7-43F5-B7C2-DB6F84A31F65}">
  <sheetPr codeName="Hoja21">
    <tabColor rgb="FFFF0000"/>
  </sheetPr>
  <dimension ref="A1:F49"/>
  <sheetViews>
    <sheetView workbookViewId="0">
      <selection activeCell="F25" sqref="F25:F30"/>
    </sheetView>
  </sheetViews>
  <sheetFormatPr baseColWidth="10" defaultColWidth="11.453125" defaultRowHeight="14.5" x14ac:dyDescent="0.35"/>
  <cols>
    <col min="2" max="2" width="34.453125" bestFit="1" customWidth="1"/>
    <col min="4" max="4" width="43.7265625" bestFit="1" customWidth="1"/>
  </cols>
  <sheetData>
    <row r="1" spans="1:6" x14ac:dyDescent="0.35">
      <c r="B1" s="9" t="s">
        <v>134</v>
      </c>
      <c r="D1" s="9" t="s">
        <v>135</v>
      </c>
      <c r="F1" s="9" t="s">
        <v>136</v>
      </c>
    </row>
    <row r="2" spans="1:6" x14ac:dyDescent="0.35">
      <c r="A2">
        <v>1</v>
      </c>
      <c r="B2" t="s">
        <v>142</v>
      </c>
      <c r="C2">
        <v>1</v>
      </c>
      <c r="D2" t="s">
        <v>137</v>
      </c>
      <c r="E2">
        <v>1</v>
      </c>
      <c r="F2" t="s">
        <v>138</v>
      </c>
    </row>
    <row r="3" spans="1:6" x14ac:dyDescent="0.35">
      <c r="A3">
        <v>2</v>
      </c>
      <c r="B3" t="s">
        <v>14</v>
      </c>
      <c r="C3">
        <v>2</v>
      </c>
      <c r="D3" t="s">
        <v>139</v>
      </c>
      <c r="E3">
        <v>2</v>
      </c>
      <c r="F3" t="s">
        <v>139</v>
      </c>
    </row>
    <row r="4" spans="1:6" x14ac:dyDescent="0.35">
      <c r="A4">
        <v>3</v>
      </c>
      <c r="B4" t="s">
        <v>15</v>
      </c>
      <c r="C4">
        <v>3</v>
      </c>
      <c r="D4" t="s">
        <v>140</v>
      </c>
    </row>
    <row r="5" spans="1:6" x14ac:dyDescent="0.35">
      <c r="A5">
        <v>4</v>
      </c>
      <c r="B5" t="s">
        <v>16</v>
      </c>
      <c r="C5">
        <v>4</v>
      </c>
      <c r="D5" t="s">
        <v>141</v>
      </c>
    </row>
    <row r="6" spans="1:6" x14ac:dyDescent="0.35">
      <c r="A6">
        <v>5</v>
      </c>
      <c r="B6" t="s">
        <v>17</v>
      </c>
    </row>
    <row r="7" spans="1:6" x14ac:dyDescent="0.35">
      <c r="A7">
        <v>6</v>
      </c>
      <c r="B7" t="s">
        <v>18</v>
      </c>
    </row>
    <row r="9" spans="1:6" x14ac:dyDescent="0.35">
      <c r="A9">
        <v>1</v>
      </c>
      <c r="B9" t="s">
        <v>18</v>
      </c>
    </row>
    <row r="10" spans="1:6" x14ac:dyDescent="0.35">
      <c r="A10">
        <v>2</v>
      </c>
      <c r="B10" t="s">
        <v>96</v>
      </c>
    </row>
    <row r="11" spans="1:6" x14ac:dyDescent="0.35">
      <c r="A11">
        <v>3</v>
      </c>
      <c r="B11" t="s">
        <v>97</v>
      </c>
    </row>
    <row r="12" spans="1:6" x14ac:dyDescent="0.35">
      <c r="A12">
        <v>4</v>
      </c>
      <c r="B12" t="s">
        <v>98</v>
      </c>
    </row>
    <row r="13" spans="1:6" x14ac:dyDescent="0.35">
      <c r="A13">
        <v>5</v>
      </c>
      <c r="B13" t="s">
        <v>99</v>
      </c>
    </row>
    <row r="14" spans="1:6" x14ac:dyDescent="0.35">
      <c r="A14">
        <v>6</v>
      </c>
      <c r="B14" t="s">
        <v>100</v>
      </c>
    </row>
    <row r="15" spans="1:6" x14ac:dyDescent="0.35">
      <c r="A15">
        <v>7</v>
      </c>
      <c r="B15" t="s">
        <v>101</v>
      </c>
    </row>
    <row r="17" spans="1:2" x14ac:dyDescent="0.35">
      <c r="A17">
        <v>1</v>
      </c>
      <c r="B17" t="s">
        <v>102</v>
      </c>
    </row>
    <row r="18" spans="1:2" x14ac:dyDescent="0.35">
      <c r="A18">
        <v>2</v>
      </c>
      <c r="B18" t="s">
        <v>103</v>
      </c>
    </row>
    <row r="19" spans="1:2" x14ac:dyDescent="0.35">
      <c r="A19">
        <v>3</v>
      </c>
      <c r="B19" t="s">
        <v>104</v>
      </c>
    </row>
    <row r="20" spans="1:2" x14ac:dyDescent="0.35">
      <c r="A20">
        <v>4</v>
      </c>
      <c r="B20" t="s">
        <v>105</v>
      </c>
    </row>
    <row r="21" spans="1:2" x14ac:dyDescent="0.35">
      <c r="A21">
        <v>5</v>
      </c>
      <c r="B21" t="s">
        <v>106</v>
      </c>
    </row>
    <row r="22" spans="1:2" x14ac:dyDescent="0.35">
      <c r="A22">
        <v>6</v>
      </c>
      <c r="B22" t="s">
        <v>107</v>
      </c>
    </row>
    <row r="23" spans="1:2" x14ac:dyDescent="0.35">
      <c r="A23">
        <v>7</v>
      </c>
      <c r="B23" t="s">
        <v>108</v>
      </c>
    </row>
    <row r="24" spans="1:2" x14ac:dyDescent="0.35">
      <c r="A24">
        <v>8</v>
      </c>
      <c r="B24" t="s">
        <v>109</v>
      </c>
    </row>
    <row r="25" spans="1:2" x14ac:dyDescent="0.35">
      <c r="A25">
        <v>9</v>
      </c>
      <c r="B25" t="s">
        <v>110</v>
      </c>
    </row>
    <row r="26" spans="1:2" x14ac:dyDescent="0.35">
      <c r="A26">
        <v>10</v>
      </c>
      <c r="B26" t="s">
        <v>111</v>
      </c>
    </row>
    <row r="27" spans="1:2" x14ac:dyDescent="0.35">
      <c r="A27">
        <v>11</v>
      </c>
      <c r="B27" t="s">
        <v>112</v>
      </c>
    </row>
    <row r="28" spans="1:2" x14ac:dyDescent="0.35">
      <c r="A28">
        <v>12</v>
      </c>
      <c r="B28" t="s">
        <v>113</v>
      </c>
    </row>
    <row r="29" spans="1:2" x14ac:dyDescent="0.35">
      <c r="A29">
        <v>13</v>
      </c>
      <c r="B29" t="s">
        <v>114</v>
      </c>
    </row>
    <row r="30" spans="1:2" x14ac:dyDescent="0.35">
      <c r="A30">
        <v>14</v>
      </c>
      <c r="B30" t="s">
        <v>115</v>
      </c>
    </row>
    <row r="33" spans="1:2" x14ac:dyDescent="0.35">
      <c r="A33">
        <v>1</v>
      </c>
      <c r="B33" t="s">
        <v>14</v>
      </c>
    </row>
    <row r="34" spans="1:2" x14ac:dyDescent="0.35">
      <c r="A34">
        <v>2</v>
      </c>
      <c r="B34" t="s">
        <v>116</v>
      </c>
    </row>
    <row r="35" spans="1:2" x14ac:dyDescent="0.35">
      <c r="A35">
        <v>3</v>
      </c>
      <c r="B35" t="s">
        <v>117</v>
      </c>
    </row>
    <row r="36" spans="1:2" x14ac:dyDescent="0.35">
      <c r="A36">
        <v>4</v>
      </c>
      <c r="B36" t="s">
        <v>118</v>
      </c>
    </row>
    <row r="37" spans="1:2" x14ac:dyDescent="0.35">
      <c r="A37">
        <v>5</v>
      </c>
      <c r="B37" t="s">
        <v>119</v>
      </c>
    </row>
    <row r="38" spans="1:2" x14ac:dyDescent="0.35">
      <c r="A38">
        <v>6</v>
      </c>
      <c r="B38" t="s">
        <v>120</v>
      </c>
    </row>
    <row r="39" spans="1:2" x14ac:dyDescent="0.35">
      <c r="A39">
        <v>7</v>
      </c>
      <c r="B39" t="s">
        <v>121</v>
      </c>
    </row>
    <row r="40" spans="1:2" x14ac:dyDescent="0.35">
      <c r="A40">
        <v>8</v>
      </c>
      <c r="B40" t="s">
        <v>122</v>
      </c>
    </row>
    <row r="41" spans="1:2" x14ac:dyDescent="0.35">
      <c r="A41">
        <v>9</v>
      </c>
      <c r="B41" t="s">
        <v>123</v>
      </c>
    </row>
    <row r="42" spans="1:2" x14ac:dyDescent="0.35">
      <c r="A42">
        <v>10</v>
      </c>
      <c r="B42" t="s">
        <v>124</v>
      </c>
    </row>
    <row r="43" spans="1:2" x14ac:dyDescent="0.35">
      <c r="A43">
        <v>11</v>
      </c>
      <c r="B43" t="s">
        <v>125</v>
      </c>
    </row>
    <row r="44" spans="1:2" x14ac:dyDescent="0.35">
      <c r="A44">
        <v>12</v>
      </c>
      <c r="B44" t="s">
        <v>126</v>
      </c>
    </row>
    <row r="45" spans="1:2" x14ac:dyDescent="0.35">
      <c r="A45">
        <v>13</v>
      </c>
      <c r="B45" t="s">
        <v>127</v>
      </c>
    </row>
    <row r="46" spans="1:2" x14ac:dyDescent="0.35">
      <c r="A46">
        <v>14</v>
      </c>
      <c r="B46" t="s">
        <v>128</v>
      </c>
    </row>
    <row r="47" spans="1:2" x14ac:dyDescent="0.35">
      <c r="A47">
        <v>15</v>
      </c>
      <c r="B47" t="s">
        <v>129</v>
      </c>
    </row>
    <row r="48" spans="1:2" x14ac:dyDescent="0.35">
      <c r="A48">
        <v>16</v>
      </c>
      <c r="B48" t="s">
        <v>130</v>
      </c>
    </row>
    <row r="49" spans="1:2" x14ac:dyDescent="0.35">
      <c r="A49">
        <v>17</v>
      </c>
      <c r="B49" t="s">
        <v>131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8CED8-2CDA-4125-A2A2-A22B7D71BF63}">
  <sheetPr codeName="Hoja4">
    <tabColor theme="7"/>
  </sheetPr>
  <dimension ref="A1:J409"/>
  <sheetViews>
    <sheetView topLeftCell="B1" workbookViewId="0">
      <selection activeCell="F25" sqref="F25:F30"/>
    </sheetView>
  </sheetViews>
  <sheetFormatPr baseColWidth="10" defaultColWidth="11.453125" defaultRowHeight="14.5" x14ac:dyDescent="0.35"/>
  <cols>
    <col min="1" max="1" width="93.26953125" bestFit="1" customWidth="1"/>
    <col min="2" max="2" width="41.7265625" bestFit="1" customWidth="1"/>
    <col min="3" max="3" width="20.7265625" bestFit="1" customWidth="1"/>
    <col min="4" max="4" width="31.81640625" bestFit="1" customWidth="1"/>
    <col min="5" max="5" width="23.7265625" style="1" bestFit="1" customWidth="1"/>
  </cols>
  <sheetData>
    <row r="1" spans="1:10" x14ac:dyDescent="0.35">
      <c r="B1">
        <v>0</v>
      </c>
      <c r="C1">
        <v>0</v>
      </c>
      <c r="D1">
        <v>0</v>
      </c>
      <c r="E1" t="s">
        <v>144</v>
      </c>
      <c r="F1" t="s">
        <v>145</v>
      </c>
      <c r="G1" t="s">
        <v>146</v>
      </c>
      <c r="H1">
        <v>0</v>
      </c>
      <c r="I1">
        <v>0</v>
      </c>
      <c r="J1">
        <v>0</v>
      </c>
    </row>
    <row r="2" spans="1:10" x14ac:dyDescent="0.35">
      <c r="A2" t="str">
        <f>B2&amp;C2&amp;D2</f>
        <v>DISTRIBUCION VOLUMEN X CRITERIO (kg ó litros)Total AlimentaciónT.ESPAÑA</v>
      </c>
      <c r="B2" t="s">
        <v>138</v>
      </c>
      <c r="C2" t="s">
        <v>142</v>
      </c>
      <c r="D2" t="s">
        <v>59</v>
      </c>
      <c r="E2">
        <v>100</v>
      </c>
      <c r="F2">
        <v>100</v>
      </c>
      <c r="G2">
        <v>100</v>
      </c>
      <c r="H2">
        <v>0</v>
      </c>
      <c r="I2">
        <v>0</v>
      </c>
      <c r="J2">
        <v>0</v>
      </c>
    </row>
    <row r="3" spans="1:10" x14ac:dyDescent="0.35">
      <c r="A3" t="str">
        <f>B2&amp;C2&amp;D3</f>
        <v>DISTRIBUCION VOLUMEN X CRITERIO (kg ó litros)Total AlimentaciónEN LA CALLE</v>
      </c>
      <c r="B3">
        <v>0</v>
      </c>
      <c r="C3">
        <v>0</v>
      </c>
      <c r="D3" t="s">
        <v>60</v>
      </c>
      <c r="E3">
        <v>7.4208186210903495</v>
      </c>
      <c r="F3">
        <v>6.9120047880603526</v>
      </c>
      <c r="G3">
        <v>6.5399389331608937</v>
      </c>
      <c r="H3">
        <v>0</v>
      </c>
      <c r="I3">
        <v>0</v>
      </c>
      <c r="J3">
        <v>0</v>
      </c>
    </row>
    <row r="4" spans="1:10" x14ac:dyDescent="0.35">
      <c r="A4" t="str">
        <f>B2&amp;C2&amp;D4</f>
        <v>DISTRIBUCION VOLUMEN X CRITERIO (kg ó litros)Total AlimentaciónEN CASA DE OTROS</v>
      </c>
      <c r="B4">
        <v>0</v>
      </c>
      <c r="C4">
        <v>0</v>
      </c>
      <c r="D4" t="s">
        <v>61</v>
      </c>
      <c r="E4">
        <v>9.1821297095896366</v>
      </c>
      <c r="F4">
        <v>10.160326880219724</v>
      </c>
      <c r="G4">
        <v>11.041110611620029</v>
      </c>
      <c r="H4">
        <v>0</v>
      </c>
      <c r="I4">
        <v>0</v>
      </c>
      <c r="J4">
        <v>0</v>
      </c>
    </row>
    <row r="5" spans="1:10" x14ac:dyDescent="0.35">
      <c r="A5" t="str">
        <f>B2&amp;C2&amp;D5</f>
        <v>DISTRIBUCION VOLUMEN X CRITERIO (kg ó litros)Total AlimentaciónEN EL ESTABLECIMIENTO</v>
      </c>
      <c r="B5">
        <v>0</v>
      </c>
      <c r="C5">
        <v>0</v>
      </c>
      <c r="D5" t="s">
        <v>62</v>
      </c>
      <c r="E5">
        <v>36.945110200573382</v>
      </c>
      <c r="F5">
        <v>42.228266979462333</v>
      </c>
      <c r="G5">
        <v>41.188649791430961</v>
      </c>
      <c r="H5">
        <v>0</v>
      </c>
      <c r="I5">
        <v>0</v>
      </c>
      <c r="J5">
        <v>0</v>
      </c>
    </row>
    <row r="6" spans="1:10" x14ac:dyDescent="0.35">
      <c r="A6" t="str">
        <f>B2&amp;C2&amp;D6</f>
        <v>DISTRIBUCION VOLUMEN X CRITERIO (kg ó litros)Total AlimentaciónEN EL TRABAJO</v>
      </c>
      <c r="B6">
        <v>0</v>
      </c>
      <c r="C6">
        <v>0</v>
      </c>
      <c r="D6" t="s">
        <v>63</v>
      </c>
      <c r="E6">
        <v>5.0757399144388646</v>
      </c>
      <c r="F6">
        <v>4.3346253144711078</v>
      </c>
      <c r="G6">
        <v>8.8454672814872222</v>
      </c>
      <c r="H6">
        <v>0</v>
      </c>
      <c r="I6">
        <v>0</v>
      </c>
      <c r="J6">
        <v>0</v>
      </c>
    </row>
    <row r="7" spans="1:10" x14ac:dyDescent="0.35">
      <c r="A7" t="str">
        <f>B2&amp;C2&amp;D7</f>
        <v>DISTRIBUCION VOLUMEN X CRITERIO (kg ó litros)Total AlimentaciónEN COLEGIO/INSTITUTO/UNIV.</v>
      </c>
      <c r="B7">
        <v>0</v>
      </c>
      <c r="C7">
        <v>0</v>
      </c>
      <c r="D7" t="s">
        <v>64</v>
      </c>
      <c r="E7">
        <v>0.11811588586773229</v>
      </c>
      <c r="F7">
        <v>0.15776611113691638</v>
      </c>
      <c r="G7">
        <v>0.87312474116008154</v>
      </c>
      <c r="H7">
        <v>0</v>
      </c>
      <c r="I7">
        <v>0</v>
      </c>
      <c r="J7">
        <v>0</v>
      </c>
    </row>
    <row r="8" spans="1:10" x14ac:dyDescent="0.35">
      <c r="A8" t="str">
        <f>B2&amp;C2&amp;D8</f>
        <v>DISTRIBUCION VOLUMEN X CRITERIO (kg ó litros)Total AlimentaciónEN MI CASA</v>
      </c>
      <c r="B8">
        <v>0</v>
      </c>
      <c r="C8">
        <v>0</v>
      </c>
      <c r="D8" t="s">
        <v>65</v>
      </c>
      <c r="E8">
        <v>36.480046969181871</v>
      </c>
      <c r="F8">
        <v>31.753303677354033</v>
      </c>
      <c r="G8">
        <v>26.41806582130425</v>
      </c>
      <c r="H8">
        <v>0</v>
      </c>
      <c r="I8">
        <v>0</v>
      </c>
      <c r="J8">
        <v>0</v>
      </c>
    </row>
    <row r="9" spans="1:10" x14ac:dyDescent="0.35">
      <c r="A9" t="str">
        <f>B2&amp;C2&amp;D9</f>
        <v>DISTRIBUCION VOLUMEN X CRITERIO (kg ó litros)Total AlimentaciónEN M.TRANSP.(AVION,TREN,AUTOC,E</v>
      </c>
      <c r="B9">
        <v>0</v>
      </c>
      <c r="C9">
        <v>0</v>
      </c>
      <c r="D9" t="s">
        <v>66</v>
      </c>
      <c r="E9">
        <v>1.0410555883832693</v>
      </c>
      <c r="F9">
        <v>0.63444399572476129</v>
      </c>
      <c r="G9">
        <v>0.86328707576747621</v>
      </c>
      <c r="H9">
        <v>0</v>
      </c>
      <c r="I9">
        <v>0</v>
      </c>
      <c r="J9">
        <v>0</v>
      </c>
    </row>
    <row r="10" spans="1:10" x14ac:dyDescent="0.35">
      <c r="A10" t="str">
        <f>B2&amp;C2&amp;D10</f>
        <v>DISTRIBUCION VOLUMEN X CRITERIO (kg ó litros)Total AlimentaciónEN OTRO LUGAR</v>
      </c>
      <c r="B10">
        <v>0</v>
      </c>
      <c r="C10">
        <v>0</v>
      </c>
      <c r="D10" t="s">
        <v>67</v>
      </c>
      <c r="E10">
        <v>3.7369840509650003</v>
      </c>
      <c r="F10">
        <v>3.819264917258232</v>
      </c>
      <c r="G10">
        <v>4.2303532066950353</v>
      </c>
      <c r="H10">
        <v>0</v>
      </c>
      <c r="I10">
        <v>0</v>
      </c>
      <c r="J10">
        <v>0</v>
      </c>
    </row>
    <row r="11" spans="1:10" x14ac:dyDescent="0.35">
      <c r="A11" t="str">
        <f>B2&amp;C2&amp;D11</f>
        <v>DISTRIBUCION VOLUMEN X CRITERIO (kg ó litros)Total AlimentaciónDESAYUNO</v>
      </c>
      <c r="B11">
        <v>0</v>
      </c>
      <c r="C11">
        <v>0</v>
      </c>
      <c r="D11" t="s">
        <v>69</v>
      </c>
      <c r="E11">
        <v>6.9254762325869201</v>
      </c>
      <c r="F11">
        <v>6.4091157587345098</v>
      </c>
      <c r="G11">
        <v>7.4013478184629005</v>
      </c>
      <c r="H11">
        <v>0</v>
      </c>
      <c r="I11">
        <v>0</v>
      </c>
      <c r="J11">
        <v>0</v>
      </c>
    </row>
    <row r="12" spans="1:10" x14ac:dyDescent="0.35">
      <c r="A12" t="str">
        <f>B2&amp;C2&amp;D12</f>
        <v>DISTRIBUCION VOLUMEN X CRITERIO (kg ó litros)Total AlimentaciónAPERITIVO/ANTES DE COMER</v>
      </c>
      <c r="B12">
        <v>0</v>
      </c>
      <c r="C12">
        <v>0</v>
      </c>
      <c r="D12" t="s">
        <v>70</v>
      </c>
      <c r="E12">
        <v>9.3757222932155404</v>
      </c>
      <c r="F12">
        <v>7.1250725198994207</v>
      </c>
      <c r="G12">
        <v>7.3822596016125175</v>
      </c>
      <c r="H12">
        <v>0</v>
      </c>
      <c r="I12">
        <v>0</v>
      </c>
      <c r="J12">
        <v>0</v>
      </c>
    </row>
    <row r="13" spans="1:10" x14ac:dyDescent="0.35">
      <c r="A13" t="str">
        <f>B2&amp;C2&amp;D13</f>
        <v>DISTRIBUCION VOLUMEN X CRITERIO (kg ó litros)Total AlimentaciónCOMIDA</v>
      </c>
      <c r="B13">
        <v>0</v>
      </c>
      <c r="C13">
        <v>0</v>
      </c>
      <c r="D13" t="s">
        <v>71</v>
      </c>
      <c r="E13">
        <v>35.184508158575142</v>
      </c>
      <c r="F13">
        <v>44.668763910009609</v>
      </c>
      <c r="G13">
        <v>39.394072512562822</v>
      </c>
      <c r="H13">
        <v>0</v>
      </c>
      <c r="I13">
        <v>0</v>
      </c>
      <c r="J13">
        <v>0</v>
      </c>
    </row>
    <row r="14" spans="1:10" x14ac:dyDescent="0.35">
      <c r="A14" t="str">
        <f>B2&amp;C2&amp;D14</f>
        <v>DISTRIBUCION VOLUMEN X CRITERIO (kg ó litros)Total AlimentaciónTARDE/MERIENDA</v>
      </c>
      <c r="B14">
        <v>0</v>
      </c>
      <c r="C14">
        <v>0</v>
      </c>
      <c r="D14" t="s">
        <v>72</v>
      </c>
      <c r="E14">
        <v>8.7676775057366125</v>
      </c>
      <c r="F14">
        <v>7.8024952890722599</v>
      </c>
      <c r="G14">
        <v>10.342506380634502</v>
      </c>
      <c r="H14">
        <v>0</v>
      </c>
      <c r="I14">
        <v>0</v>
      </c>
      <c r="J14">
        <v>0</v>
      </c>
    </row>
    <row r="15" spans="1:10" x14ac:dyDescent="0.35">
      <c r="A15" t="str">
        <f>B2&amp;C2&amp;D15</f>
        <v>DISTRIBUCION VOLUMEN X CRITERIO (kg ó litros)Total AlimentaciónANTES DE CENAR</v>
      </c>
      <c r="B15">
        <v>0</v>
      </c>
      <c r="C15">
        <v>0</v>
      </c>
      <c r="D15" t="s">
        <v>73</v>
      </c>
      <c r="E15">
        <v>3.3917570981938838</v>
      </c>
      <c r="F15">
        <v>3.422149306936483</v>
      </c>
      <c r="G15">
        <v>3.9313330616662028</v>
      </c>
      <c r="H15">
        <v>0</v>
      </c>
      <c r="I15">
        <v>0</v>
      </c>
      <c r="J15">
        <v>0</v>
      </c>
    </row>
    <row r="16" spans="1:10" x14ac:dyDescent="0.35">
      <c r="A16" t="str">
        <f>B2&amp;C2&amp;D16</f>
        <v>DISTRIBUCION VOLUMEN X CRITERIO (kg ó litros)Total AlimentaciónCENA</v>
      </c>
      <c r="B16">
        <v>0</v>
      </c>
      <c r="C16">
        <v>0</v>
      </c>
      <c r="D16" t="s">
        <v>74</v>
      </c>
      <c r="E16">
        <v>28.637009750341551</v>
      </c>
      <c r="F16">
        <v>24.949048384748014</v>
      </c>
      <c r="G16">
        <v>23.530354141233214</v>
      </c>
      <c r="H16">
        <v>0</v>
      </c>
      <c r="I16">
        <v>0</v>
      </c>
      <c r="J16">
        <v>0</v>
      </c>
    </row>
    <row r="17" spans="1:10" x14ac:dyDescent="0.35">
      <c r="A17" t="str">
        <f>B2&amp;C2&amp;D17</f>
        <v>DISTRIBUCION VOLUMEN X CRITERIO (kg ó litros)Total AlimentaciónDESPUES DE LA CENA</v>
      </c>
      <c r="B17">
        <v>0</v>
      </c>
      <c r="C17">
        <v>0</v>
      </c>
      <c r="D17" t="s">
        <v>75</v>
      </c>
      <c r="E17">
        <v>1.4873392661573033</v>
      </c>
      <c r="F17">
        <v>1.2820969478611195</v>
      </c>
      <c r="G17">
        <v>1.947735041075267</v>
      </c>
      <c r="H17">
        <v>0</v>
      </c>
      <c r="I17">
        <v>0</v>
      </c>
      <c r="J17">
        <v>0</v>
      </c>
    </row>
    <row r="18" spans="1:10" x14ac:dyDescent="0.35">
      <c r="A18" t="str">
        <f>B2&amp;C2&amp;D18</f>
        <v>DISTRIBUCION VOLUMEN X CRITERIO (kg ó litros)Total AlimentaciónDURANTE EL DIA</v>
      </c>
      <c r="B18">
        <v>0</v>
      </c>
      <c r="C18">
        <v>0</v>
      </c>
      <c r="D18" t="s">
        <v>76</v>
      </c>
      <c r="E18">
        <v>6.2305089604983976</v>
      </c>
      <c r="F18">
        <v>4.3412600478680288</v>
      </c>
      <c r="G18">
        <v>6.070387258532036</v>
      </c>
      <c r="H18">
        <v>0</v>
      </c>
      <c r="I18">
        <v>0</v>
      </c>
      <c r="J18">
        <v>0</v>
      </c>
    </row>
    <row r="19" spans="1:10" x14ac:dyDescent="0.35">
      <c r="A19" t="str">
        <f>B2&amp;C2&amp;D19</f>
        <v>DISTRIBUCION VOLUMEN X CRITERIO (kg ó litros)Total AlimentaciónCON AMIGOS</v>
      </c>
      <c r="B19">
        <v>0</v>
      </c>
      <c r="C19">
        <v>0</v>
      </c>
      <c r="D19" t="s">
        <v>78</v>
      </c>
      <c r="E19">
        <v>15.171424711449125</v>
      </c>
      <c r="F19">
        <v>15.590024312683855</v>
      </c>
      <c r="G19">
        <v>15.78221973761303</v>
      </c>
      <c r="H19">
        <v>0</v>
      </c>
      <c r="I19">
        <v>0</v>
      </c>
      <c r="J19">
        <v>0</v>
      </c>
    </row>
    <row r="20" spans="1:10" x14ac:dyDescent="0.35">
      <c r="A20" t="str">
        <f>B2&amp;C2&amp;D20</f>
        <v>DISTRIBUCION VOLUMEN X CRITERIO (kg ó litros)Total AlimentaciónCON CLIENTES</v>
      </c>
      <c r="B20">
        <v>0</v>
      </c>
      <c r="C20">
        <v>0</v>
      </c>
      <c r="D20" t="s">
        <v>79</v>
      </c>
      <c r="E20">
        <v>0.4277564809112141</v>
      </c>
      <c r="F20">
        <v>0.2836968337334666</v>
      </c>
      <c r="G20">
        <v>0.4819764868486629</v>
      </c>
      <c r="H20">
        <v>0</v>
      </c>
      <c r="I20">
        <v>0</v>
      </c>
      <c r="J20">
        <v>0</v>
      </c>
    </row>
    <row r="21" spans="1:10" x14ac:dyDescent="0.35">
      <c r="A21" t="str">
        <f>B2&amp;C2&amp;D21</f>
        <v>DISTRIBUCION VOLUMEN X CRITERIO (kg ó litros)Total AlimentaciónCON COMPAÑEROS DE TRABAJO</v>
      </c>
      <c r="B21">
        <v>0</v>
      </c>
      <c r="C21">
        <v>0</v>
      </c>
      <c r="D21" t="s">
        <v>80</v>
      </c>
      <c r="E21">
        <v>3.260235738752463</v>
      </c>
      <c r="F21">
        <v>2.9245493364139912</v>
      </c>
      <c r="G21">
        <v>4.9596950709766618</v>
      </c>
      <c r="H21">
        <v>0</v>
      </c>
      <c r="I21">
        <v>0</v>
      </c>
      <c r="J21">
        <v>0</v>
      </c>
    </row>
    <row r="22" spans="1:10" x14ac:dyDescent="0.35">
      <c r="A22" t="str">
        <f>B2&amp;C2&amp;D22</f>
        <v>DISTRIBUCION VOLUMEN X CRITERIO (kg ó litros)Total AlimentaciónCON COMPAÑEROS DE CLASE</v>
      </c>
      <c r="B22">
        <v>0</v>
      </c>
      <c r="C22">
        <v>0</v>
      </c>
      <c r="D22" t="s">
        <v>81</v>
      </c>
      <c r="E22">
        <v>0.31012923253457658</v>
      </c>
      <c r="F22">
        <v>0.18929641283281418</v>
      </c>
      <c r="G22">
        <v>1.0239501899489316</v>
      </c>
      <c r="H22">
        <v>0</v>
      </c>
      <c r="I22">
        <v>0</v>
      </c>
      <c r="J22">
        <v>0</v>
      </c>
    </row>
    <row r="23" spans="1:10" x14ac:dyDescent="0.35">
      <c r="A23" t="str">
        <f>B2&amp;C2&amp;D23</f>
        <v>DISTRIBUCION VOLUMEN X CRITERIO (kg ó litros)Total AlimentaciónCON FAMILIA</v>
      </c>
      <c r="B23">
        <v>0</v>
      </c>
      <c r="C23">
        <v>0</v>
      </c>
      <c r="D23" t="s">
        <v>82</v>
      </c>
      <c r="E23">
        <v>31.655604613239507</v>
      </c>
      <c r="F23">
        <v>38.598429383689762</v>
      </c>
      <c r="G23">
        <v>34.218072882470913</v>
      </c>
      <c r="H23">
        <v>0</v>
      </c>
      <c r="I23">
        <v>0</v>
      </c>
      <c r="J23">
        <v>0</v>
      </c>
    </row>
    <row r="24" spans="1:10" x14ac:dyDescent="0.35">
      <c r="A24" t="str">
        <f>B2&amp;C2&amp;D24</f>
        <v>DISTRIBUCION VOLUMEN X CRITERIO (kg ó litros)Total AlimentaciónCON LA PAREJA</v>
      </c>
      <c r="B24">
        <v>0</v>
      </c>
      <c r="C24">
        <v>0</v>
      </c>
      <c r="D24" t="s">
        <v>83</v>
      </c>
      <c r="E24">
        <v>17.000086670998499</v>
      </c>
      <c r="F24">
        <v>18.507262064538871</v>
      </c>
      <c r="G24">
        <v>16.909338208620504</v>
      </c>
      <c r="H24">
        <v>0</v>
      </c>
      <c r="I24">
        <v>0</v>
      </c>
      <c r="J24">
        <v>0</v>
      </c>
    </row>
    <row r="25" spans="1:10" x14ac:dyDescent="0.35">
      <c r="A25" t="str">
        <f>B2&amp;C2&amp;D25</f>
        <v>DISTRIBUCION VOLUMEN X CRITERIO (kg ó litros)Total AlimentaciónESTABA SOLO/A</v>
      </c>
      <c r="B25">
        <v>0</v>
      </c>
      <c r="C25">
        <v>0</v>
      </c>
      <c r="D25" t="s">
        <v>84</v>
      </c>
      <c r="E25">
        <v>31.84001973333168</v>
      </c>
      <c r="F25">
        <v>23.100435677675581</v>
      </c>
      <c r="G25">
        <v>25.803292823419248</v>
      </c>
      <c r="H25">
        <v>0</v>
      </c>
      <c r="I25">
        <v>0</v>
      </c>
      <c r="J25">
        <v>0</v>
      </c>
    </row>
    <row r="26" spans="1:10" x14ac:dyDescent="0.35">
      <c r="A26" t="str">
        <f>B2&amp;C2&amp;D26</f>
        <v>DISTRIBUCION VOLUMEN X CRITERIO (kg ó litros)Total AlimentaciónOTROS</v>
      </c>
      <c r="B26">
        <v>0</v>
      </c>
      <c r="C26">
        <v>0</v>
      </c>
      <c r="D26" t="s">
        <v>85</v>
      </c>
      <c r="E26">
        <v>0.33474176896929497</v>
      </c>
      <c r="F26">
        <v>0.80630807535881233</v>
      </c>
      <c r="G26">
        <v>0.82144945572635142</v>
      </c>
      <c r="H26">
        <v>0</v>
      </c>
      <c r="I26">
        <v>0</v>
      </c>
      <c r="J26">
        <v>0</v>
      </c>
    </row>
    <row r="27" spans="1:10" x14ac:dyDescent="0.35">
      <c r="A27" t="str">
        <f>B2&amp;C2&amp;D27</f>
        <v>DISTRIBUCION VOLUMEN X CRITERIO (kg ó litros)Total AlimentaciónESTAR TRABAJANDO</v>
      </c>
      <c r="B27">
        <v>0</v>
      </c>
      <c r="C27">
        <v>0</v>
      </c>
      <c r="D27" t="s">
        <v>87</v>
      </c>
      <c r="E27">
        <v>7.9355509090795611</v>
      </c>
      <c r="F27">
        <v>6.734735703109469</v>
      </c>
      <c r="G27">
        <v>10.928154237294383</v>
      </c>
      <c r="H27">
        <v>0</v>
      </c>
      <c r="I27">
        <v>0</v>
      </c>
      <c r="J27">
        <v>0</v>
      </c>
    </row>
    <row r="28" spans="1:10" x14ac:dyDescent="0.35">
      <c r="A28" t="str">
        <f>B2&amp;C2&amp;D28</f>
        <v>DISTRIBUCION VOLUMEN X CRITERIO (kg ó litros)Total AlimentaciónCOMIDA DE NEGOCIOS</v>
      </c>
      <c r="B28">
        <v>0</v>
      </c>
      <c r="C28">
        <v>0</v>
      </c>
      <c r="D28" t="s">
        <v>88</v>
      </c>
      <c r="E28">
        <v>0.12397587384871347</v>
      </c>
      <c r="F28">
        <v>0.39935717778675106</v>
      </c>
      <c r="G28">
        <v>0.61694893704935427</v>
      </c>
      <c r="H28">
        <v>0</v>
      </c>
      <c r="I28">
        <v>0</v>
      </c>
      <c r="J28">
        <v>0</v>
      </c>
    </row>
    <row r="29" spans="1:10" x14ac:dyDescent="0.35">
      <c r="A29" t="str">
        <f>B2&amp;C2&amp;D29</f>
        <v>DISTRIBUCION VOLUMEN X CRITERIO (kg ó litros)Total AlimentaciónPOR PLACER/RELAX</v>
      </c>
      <c r="B29">
        <v>0</v>
      </c>
      <c r="C29">
        <v>0</v>
      </c>
      <c r="D29" t="s">
        <v>89</v>
      </c>
      <c r="E29">
        <v>13.40861081025397</v>
      </c>
      <c r="F29">
        <v>19.516895345864206</v>
      </c>
      <c r="G29">
        <v>15.429589587289369</v>
      </c>
      <c r="H29">
        <v>0</v>
      </c>
      <c r="I29">
        <v>0</v>
      </c>
      <c r="J29">
        <v>0</v>
      </c>
    </row>
    <row r="30" spans="1:10" x14ac:dyDescent="0.35">
      <c r="A30" t="str">
        <f>B2&amp;C2&amp;D30</f>
        <v>DISTRIBUCION VOLUMEN X CRITERIO (kg ó litros)Total AlimentaciónTENER HAMBRE/SIN PLANIFICAR</v>
      </c>
      <c r="B30">
        <v>0</v>
      </c>
      <c r="C30">
        <v>0</v>
      </c>
      <c r="D30" t="s">
        <v>90</v>
      </c>
      <c r="E30">
        <v>30.643367465172886</v>
      </c>
      <c r="F30">
        <v>29.366345453736297</v>
      </c>
      <c r="G30">
        <v>29.099158773152105</v>
      </c>
      <c r="H30">
        <v>0</v>
      </c>
      <c r="I30">
        <v>0</v>
      </c>
      <c r="J30">
        <v>0</v>
      </c>
    </row>
    <row r="31" spans="1:10" x14ac:dyDescent="0.35">
      <c r="A31" t="str">
        <f>B2&amp;C2&amp;D31</f>
        <v>DISTRIBUCION VOLUMEN X CRITERIO (kg ó litros)Total AlimentaciónESTAR DE COMPRAS</v>
      </c>
      <c r="B31">
        <v>0</v>
      </c>
      <c r="C31">
        <v>0</v>
      </c>
      <c r="D31" t="s">
        <v>91</v>
      </c>
      <c r="E31">
        <v>5.2683461997779411</v>
      </c>
      <c r="F31">
        <v>3.3253510294712476</v>
      </c>
      <c r="G31">
        <v>2.7268528126133744</v>
      </c>
      <c r="H31">
        <v>0</v>
      </c>
      <c r="I31">
        <v>0</v>
      </c>
      <c r="J31">
        <v>0</v>
      </c>
    </row>
    <row r="32" spans="1:10" x14ac:dyDescent="0.35">
      <c r="A32" t="str">
        <f>B2&amp;C2&amp;D32</f>
        <v>DISTRIBUCION VOLUMEN X CRITERIO (kg ó litros)Total AlimentaciónNO COCINAR EN CASA</v>
      </c>
      <c r="B32">
        <v>0</v>
      </c>
      <c r="C32">
        <v>0</v>
      </c>
      <c r="D32" t="s">
        <v>92</v>
      </c>
      <c r="E32">
        <v>10.540560370384776</v>
      </c>
      <c r="F32">
        <v>9.8005726995977689</v>
      </c>
      <c r="G32">
        <v>9.6097231690333569</v>
      </c>
      <c r="H32">
        <v>0</v>
      </c>
      <c r="I32">
        <v>0</v>
      </c>
      <c r="J32">
        <v>0</v>
      </c>
    </row>
    <row r="33" spans="1:10" x14ac:dyDescent="0.35">
      <c r="A33" t="str">
        <f>B2&amp;C2&amp;D33</f>
        <v>DISTRIBUCION VOLUMEN X CRITERIO (kg ó litros)Total AlimentaciónCELEBRACION/FIESTA/SALIR TOMAR</v>
      </c>
      <c r="B33">
        <v>0</v>
      </c>
      <c r="C33">
        <v>0</v>
      </c>
      <c r="D33" t="s">
        <v>93</v>
      </c>
      <c r="E33">
        <v>18.387255131812861</v>
      </c>
      <c r="F33">
        <v>21.61741168766094</v>
      </c>
      <c r="G33">
        <v>22.376004231309512</v>
      </c>
      <c r="H33">
        <v>0</v>
      </c>
      <c r="I33">
        <v>0</v>
      </c>
      <c r="J33">
        <v>0</v>
      </c>
    </row>
    <row r="34" spans="1:10" x14ac:dyDescent="0.35">
      <c r="A34" t="str">
        <f>B2&amp;C2&amp;D34</f>
        <v>DISTRIBUCION VOLUMEN X CRITERIO (kg ó litros)Total AlimentaciónVIENDO DEPORTES</v>
      </c>
      <c r="B34">
        <v>0</v>
      </c>
      <c r="C34">
        <v>0</v>
      </c>
      <c r="D34" t="s">
        <v>94</v>
      </c>
      <c r="E34">
        <v>1.3241270481811376</v>
      </c>
      <c r="F34">
        <v>1.4447939319345475</v>
      </c>
      <c r="G34">
        <v>2.4114635063000089</v>
      </c>
      <c r="H34">
        <v>0</v>
      </c>
      <c r="I34">
        <v>0</v>
      </c>
      <c r="J34">
        <v>0</v>
      </c>
    </row>
    <row r="35" spans="1:10" x14ac:dyDescent="0.35">
      <c r="A35" t="str">
        <f>B2&amp;C2&amp;D35</f>
        <v>DISTRIBUCION VOLUMEN X CRITERIO (kg ó litros)Total AlimentaciónOTROS MOTIVOS</v>
      </c>
      <c r="B35">
        <v>0</v>
      </c>
      <c r="C35">
        <v>0</v>
      </c>
      <c r="D35" t="s">
        <v>95</v>
      </c>
      <c r="E35">
        <v>12.368204012544137</v>
      </c>
      <c r="F35">
        <v>7.7945376004475184</v>
      </c>
      <c r="G35">
        <v>6.8021004849601603</v>
      </c>
      <c r="H35">
        <v>0</v>
      </c>
      <c r="I35">
        <v>0</v>
      </c>
      <c r="J35">
        <v>0</v>
      </c>
    </row>
    <row r="36" spans="1:10" x14ac:dyDescent="0.35">
      <c r="A36" t="str">
        <f>B2&amp;C36&amp;D36</f>
        <v>DISTRIBUCION VOLUMEN X CRITERIO (kg ó litros).T.Alimentos TOTAL INGT.ESPAÑA</v>
      </c>
      <c r="B36">
        <v>0</v>
      </c>
      <c r="C36" t="s">
        <v>14</v>
      </c>
      <c r="D36" t="s">
        <v>59</v>
      </c>
      <c r="E36">
        <v>100</v>
      </c>
      <c r="F36">
        <v>100</v>
      </c>
      <c r="G36">
        <v>100</v>
      </c>
      <c r="H36">
        <v>0</v>
      </c>
      <c r="I36">
        <v>0</v>
      </c>
      <c r="J36">
        <v>0</v>
      </c>
    </row>
    <row r="37" spans="1:10" x14ac:dyDescent="0.35">
      <c r="A37" t="str">
        <f>B2&amp;C36&amp;D37</f>
        <v>DISTRIBUCION VOLUMEN X CRITERIO (kg ó litros).T.Alimentos TOTAL INGEN LA CALLE</v>
      </c>
      <c r="B37">
        <v>0</v>
      </c>
      <c r="C37">
        <v>0</v>
      </c>
      <c r="D37" t="s">
        <v>60</v>
      </c>
      <c r="E37">
        <v>3.8708689380735297</v>
      </c>
      <c r="F37">
        <v>4.0993317220985901</v>
      </c>
      <c r="G37">
        <v>3.9186954558380114</v>
      </c>
      <c r="H37">
        <v>0</v>
      </c>
      <c r="I37">
        <v>0</v>
      </c>
      <c r="J37">
        <v>0</v>
      </c>
    </row>
    <row r="38" spans="1:10" x14ac:dyDescent="0.35">
      <c r="A38" t="str">
        <f>B2&amp;C36&amp;D38</f>
        <v>DISTRIBUCION VOLUMEN X CRITERIO (kg ó litros).T.Alimentos TOTAL INGEN CASA DE OTROS</v>
      </c>
      <c r="B38">
        <v>0</v>
      </c>
      <c r="C38">
        <v>0</v>
      </c>
      <c r="D38" t="s">
        <v>61</v>
      </c>
      <c r="E38">
        <v>9.1206780143681421</v>
      </c>
      <c r="F38">
        <v>11.076799552678992</v>
      </c>
      <c r="G38">
        <v>12.695947826623541</v>
      </c>
      <c r="H38">
        <v>0</v>
      </c>
      <c r="I38">
        <v>0</v>
      </c>
      <c r="J38">
        <v>0</v>
      </c>
    </row>
    <row r="39" spans="1:10" x14ac:dyDescent="0.35">
      <c r="A39" t="str">
        <f>B2&amp;C36&amp;D39</f>
        <v>DISTRIBUCION VOLUMEN X CRITERIO (kg ó litros).T.Alimentos TOTAL INGEN EL ESTABLECIMIENTO</v>
      </c>
      <c r="B39">
        <v>0</v>
      </c>
      <c r="C39">
        <v>0</v>
      </c>
      <c r="D39" t="s">
        <v>62</v>
      </c>
      <c r="E39">
        <v>27.929841548063632</v>
      </c>
      <c r="F39">
        <v>33.360208453748612</v>
      </c>
      <c r="G39">
        <v>35.424288350997088</v>
      </c>
      <c r="H39">
        <v>0</v>
      </c>
      <c r="I39">
        <v>0</v>
      </c>
      <c r="J39">
        <v>0</v>
      </c>
    </row>
    <row r="40" spans="1:10" x14ac:dyDescent="0.35">
      <c r="A40" t="str">
        <f>B2&amp;C36&amp;D40</f>
        <v>DISTRIBUCION VOLUMEN X CRITERIO (kg ó litros).T.Alimentos TOTAL INGEN EL TRABAJO</v>
      </c>
      <c r="B40">
        <v>0</v>
      </c>
      <c r="C40">
        <v>0</v>
      </c>
      <c r="D40" t="s">
        <v>63</v>
      </c>
      <c r="E40">
        <v>3.1056370448910195</v>
      </c>
      <c r="F40">
        <v>1.4831565006549348</v>
      </c>
      <c r="G40">
        <v>5.6983774145057495</v>
      </c>
      <c r="H40">
        <v>0</v>
      </c>
      <c r="I40">
        <v>0</v>
      </c>
      <c r="J40">
        <v>0</v>
      </c>
    </row>
    <row r="41" spans="1:10" x14ac:dyDescent="0.35">
      <c r="A41" t="str">
        <f>B2&amp;C36&amp;D41</f>
        <v>DISTRIBUCION VOLUMEN X CRITERIO (kg ó litros).T.Alimentos TOTAL INGEN COLEGIO/INSTITUTO/UNIV.</v>
      </c>
      <c r="B41">
        <v>0</v>
      </c>
      <c r="C41">
        <v>0</v>
      </c>
      <c r="D41" t="s">
        <v>64</v>
      </c>
      <c r="E41">
        <v>0.10487224496439046</v>
      </c>
      <c r="F41">
        <v>0.25751365654297192</v>
      </c>
      <c r="G41">
        <v>0.60998130291402308</v>
      </c>
      <c r="H41">
        <v>0</v>
      </c>
      <c r="I41">
        <v>0</v>
      </c>
      <c r="J41">
        <v>0</v>
      </c>
    </row>
    <row r="42" spans="1:10" x14ac:dyDescent="0.35">
      <c r="A42" t="str">
        <f>B2&amp;C36&amp;D42</f>
        <v>DISTRIBUCION VOLUMEN X CRITERIO (kg ó litros).T.Alimentos TOTAL INGEN MI CASA</v>
      </c>
      <c r="B42">
        <v>0</v>
      </c>
      <c r="C42">
        <v>0</v>
      </c>
      <c r="D42" t="s">
        <v>65</v>
      </c>
      <c r="E42">
        <v>52.608053010251197</v>
      </c>
      <c r="F42">
        <v>47.170884826542775</v>
      </c>
      <c r="G42">
        <v>37.722375937338484</v>
      </c>
      <c r="H42">
        <v>0</v>
      </c>
      <c r="I42">
        <v>0</v>
      </c>
      <c r="J42">
        <v>0</v>
      </c>
    </row>
    <row r="43" spans="1:10" x14ac:dyDescent="0.35">
      <c r="A43" t="str">
        <f>B2&amp;C36&amp;D43</f>
        <v>DISTRIBUCION VOLUMEN X CRITERIO (kg ó litros).T.Alimentos TOTAL INGEN M.TRANSP.(AVION,TREN,AUTOC,E</v>
      </c>
      <c r="B43">
        <v>0</v>
      </c>
      <c r="C43">
        <v>0</v>
      </c>
      <c r="D43" t="s">
        <v>66</v>
      </c>
      <c r="E43">
        <v>0.12171766752119241</v>
      </c>
      <c r="F43">
        <v>0.31872959147678365</v>
      </c>
      <c r="G43">
        <v>0.15633739822865619</v>
      </c>
      <c r="H43">
        <v>0</v>
      </c>
      <c r="I43">
        <v>0</v>
      </c>
      <c r="J43">
        <v>0</v>
      </c>
    </row>
    <row r="44" spans="1:10" x14ac:dyDescent="0.35">
      <c r="A44" t="str">
        <f>B2&amp;C36&amp;D44</f>
        <v>DISTRIBUCION VOLUMEN X CRITERIO (kg ó litros).T.Alimentos TOTAL INGEN OTRO LUGAR</v>
      </c>
      <c r="B44">
        <v>0</v>
      </c>
      <c r="C44">
        <v>0</v>
      </c>
      <c r="D44" t="s">
        <v>67</v>
      </c>
      <c r="E44">
        <v>3.1383296817630657</v>
      </c>
      <c r="F44">
        <v>2.2333758480012138</v>
      </c>
      <c r="G44">
        <v>3.7739944690328429</v>
      </c>
      <c r="H44">
        <v>0</v>
      </c>
      <c r="I44">
        <v>0</v>
      </c>
      <c r="J44">
        <v>0</v>
      </c>
    </row>
    <row r="45" spans="1:10" x14ac:dyDescent="0.35">
      <c r="A45" t="str">
        <f>B2&amp;C36&amp;D45</f>
        <v>DISTRIBUCION VOLUMEN X CRITERIO (kg ó litros).T.Alimentos TOTAL INGDESAYUNO</v>
      </c>
      <c r="B45">
        <v>0</v>
      </c>
      <c r="C45">
        <v>0</v>
      </c>
      <c r="D45" t="s">
        <v>69</v>
      </c>
      <c r="E45">
        <v>5.1649882781213403</v>
      </c>
      <c r="F45">
        <v>4.5026870144675071</v>
      </c>
      <c r="G45">
        <v>6.5042670264223084</v>
      </c>
      <c r="H45">
        <v>0</v>
      </c>
      <c r="I45">
        <v>0</v>
      </c>
      <c r="J45">
        <v>0</v>
      </c>
    </row>
    <row r="46" spans="1:10" x14ac:dyDescent="0.35">
      <c r="A46" t="str">
        <f>B2&amp;C36&amp;D46</f>
        <v>DISTRIBUCION VOLUMEN X CRITERIO (kg ó litros).T.Alimentos TOTAL INGAPERITIVO/ANTES DE COMER</v>
      </c>
      <c r="B46">
        <v>0</v>
      </c>
      <c r="C46">
        <v>0</v>
      </c>
      <c r="D46" t="s">
        <v>70</v>
      </c>
      <c r="E46">
        <v>3.619550572189139</v>
      </c>
      <c r="F46">
        <v>2.9905912800765084</v>
      </c>
      <c r="G46">
        <v>3.8041976929976067</v>
      </c>
      <c r="H46">
        <v>0</v>
      </c>
      <c r="I46">
        <v>0</v>
      </c>
      <c r="J46">
        <v>0</v>
      </c>
    </row>
    <row r="47" spans="1:10" x14ac:dyDescent="0.35">
      <c r="A47" t="str">
        <f>B2&amp;C36&amp;D47</f>
        <v>DISTRIBUCION VOLUMEN X CRITERIO (kg ó litros).T.Alimentos TOTAL INGCOMIDA</v>
      </c>
      <c r="B47">
        <v>0</v>
      </c>
      <c r="C47">
        <v>0</v>
      </c>
      <c r="D47" t="s">
        <v>71</v>
      </c>
      <c r="E47">
        <v>42.08251927293388</v>
      </c>
      <c r="F47">
        <v>51.05092134484277</v>
      </c>
      <c r="G47">
        <v>43.94859815861853</v>
      </c>
      <c r="H47">
        <v>0</v>
      </c>
      <c r="I47">
        <v>0</v>
      </c>
      <c r="J47">
        <v>0</v>
      </c>
    </row>
    <row r="48" spans="1:10" x14ac:dyDescent="0.35">
      <c r="A48" t="str">
        <f>B2&amp;C36&amp;D48</f>
        <v>DISTRIBUCION VOLUMEN X CRITERIO (kg ó litros).T.Alimentos TOTAL INGTARDE/MERIENDA</v>
      </c>
      <c r="B48">
        <v>0</v>
      </c>
      <c r="C48">
        <v>0</v>
      </c>
      <c r="D48" t="s">
        <v>72</v>
      </c>
      <c r="E48">
        <v>4.0379617901280058</v>
      </c>
      <c r="F48">
        <v>4.019755305482211</v>
      </c>
      <c r="G48">
        <v>6.5538213520281801</v>
      </c>
      <c r="H48">
        <v>0</v>
      </c>
      <c r="I48">
        <v>0</v>
      </c>
      <c r="J48">
        <v>0</v>
      </c>
    </row>
    <row r="49" spans="1:10" x14ac:dyDescent="0.35">
      <c r="A49" t="str">
        <f>B2&amp;C36&amp;D49</f>
        <v>DISTRIBUCION VOLUMEN X CRITERIO (kg ó litros).T.Alimentos TOTAL INGANTES DE CENAR</v>
      </c>
      <c r="B49">
        <v>0</v>
      </c>
      <c r="C49">
        <v>0</v>
      </c>
      <c r="D49" t="s">
        <v>73</v>
      </c>
      <c r="E49">
        <v>1.4699841787577668</v>
      </c>
      <c r="F49">
        <v>0.74066110711320898</v>
      </c>
      <c r="G49">
        <v>2.0847335041829336</v>
      </c>
      <c r="H49">
        <v>0</v>
      </c>
      <c r="I49">
        <v>0</v>
      </c>
      <c r="J49">
        <v>0</v>
      </c>
    </row>
    <row r="50" spans="1:10" x14ac:dyDescent="0.35">
      <c r="A50" t="str">
        <f>B2&amp;C36&amp;D50</f>
        <v>DISTRIBUCION VOLUMEN X CRITERIO (kg ó litros).T.Alimentos TOTAL INGCENA</v>
      </c>
      <c r="B50">
        <v>0</v>
      </c>
      <c r="C50">
        <v>0</v>
      </c>
      <c r="D50" t="s">
        <v>74</v>
      </c>
      <c r="E50">
        <v>39.530222428351607</v>
      </c>
      <c r="F50">
        <v>34.18513626461089</v>
      </c>
      <c r="G50">
        <v>32.372524114210556</v>
      </c>
      <c r="H50">
        <v>0</v>
      </c>
      <c r="I50">
        <v>0</v>
      </c>
      <c r="J50">
        <v>0</v>
      </c>
    </row>
    <row r="51" spans="1:10" x14ac:dyDescent="0.35">
      <c r="A51" t="str">
        <f>B2&amp;C36&amp;D51</f>
        <v>DISTRIBUCION VOLUMEN X CRITERIO (kg ó litros).T.Alimentos TOTAL INGDESPUES DE LA CENA</v>
      </c>
      <c r="B51">
        <v>0</v>
      </c>
      <c r="C51">
        <v>0</v>
      </c>
      <c r="D51" t="s">
        <v>75</v>
      </c>
      <c r="E51">
        <v>1.0872997311420889</v>
      </c>
      <c r="F51">
        <v>0.94625237286544606</v>
      </c>
      <c r="G51">
        <v>1.4928078765613411</v>
      </c>
      <c r="H51">
        <v>0</v>
      </c>
      <c r="I51">
        <v>0</v>
      </c>
      <c r="J51">
        <v>0</v>
      </c>
    </row>
    <row r="52" spans="1:10" x14ac:dyDescent="0.35">
      <c r="A52" t="str">
        <f>B2&amp;C36&amp;D52</f>
        <v>DISTRIBUCION VOLUMEN X CRITERIO (kg ó litros).T.Alimentos TOTAL INGDURANTE EL DIA</v>
      </c>
      <c r="B52">
        <v>0</v>
      </c>
      <c r="C52">
        <v>0</v>
      </c>
      <c r="D52" t="s">
        <v>76</v>
      </c>
      <c r="E52">
        <v>3.0074723983364664</v>
      </c>
      <c r="F52">
        <v>1.5639937876172825</v>
      </c>
      <c r="G52">
        <v>3.239050958010941</v>
      </c>
      <c r="H52">
        <v>0</v>
      </c>
      <c r="I52">
        <v>0</v>
      </c>
      <c r="J52">
        <v>0</v>
      </c>
    </row>
    <row r="53" spans="1:10" x14ac:dyDescent="0.35">
      <c r="A53" t="str">
        <f>B2&amp;C36&amp;D53</f>
        <v>DISTRIBUCION VOLUMEN X CRITERIO (kg ó litros).T.Alimentos TOTAL INGCON AMIGOS</v>
      </c>
      <c r="B53">
        <v>0</v>
      </c>
      <c r="C53">
        <v>0</v>
      </c>
      <c r="D53" t="s">
        <v>78</v>
      </c>
      <c r="E53">
        <v>14.802572516012816</v>
      </c>
      <c r="F53">
        <v>13.456358231846252</v>
      </c>
      <c r="G53">
        <v>14.383858604249477</v>
      </c>
      <c r="H53">
        <v>0</v>
      </c>
      <c r="I53">
        <v>0</v>
      </c>
      <c r="J53">
        <v>0</v>
      </c>
    </row>
    <row r="54" spans="1:10" x14ac:dyDescent="0.35">
      <c r="A54" t="str">
        <f>B2&amp;C36&amp;D54</f>
        <v>DISTRIBUCION VOLUMEN X CRITERIO (kg ó litros).T.Alimentos TOTAL INGCON CLIENTES</v>
      </c>
      <c r="B54">
        <v>0</v>
      </c>
      <c r="C54">
        <v>0</v>
      </c>
      <c r="D54" t="s">
        <v>79</v>
      </c>
      <c r="E54">
        <v>0.34003237913137341</v>
      </c>
      <c r="F54">
        <v>4.8783170335000875E-2</v>
      </c>
      <c r="G54">
        <v>0.62979915193834346</v>
      </c>
      <c r="H54">
        <v>0</v>
      </c>
      <c r="I54">
        <v>0</v>
      </c>
      <c r="J54">
        <v>0</v>
      </c>
    </row>
    <row r="55" spans="1:10" x14ac:dyDescent="0.35">
      <c r="A55" t="str">
        <f>B2&amp;C36&amp;D55</f>
        <v>DISTRIBUCION VOLUMEN X CRITERIO (kg ó litros).T.Alimentos TOTAL INGCON COMPAÑEROS DE TRABAJO</v>
      </c>
      <c r="B55">
        <v>0</v>
      </c>
      <c r="C55">
        <v>0</v>
      </c>
      <c r="D55" t="s">
        <v>80</v>
      </c>
      <c r="E55">
        <v>1.7414513367595079</v>
      </c>
      <c r="F55">
        <v>2.1098170766731283</v>
      </c>
      <c r="G55">
        <v>3.1874182387461509</v>
      </c>
      <c r="H55">
        <v>0</v>
      </c>
      <c r="I55">
        <v>0</v>
      </c>
      <c r="J55">
        <v>0</v>
      </c>
    </row>
    <row r="56" spans="1:10" x14ac:dyDescent="0.35">
      <c r="A56" t="str">
        <f>B2&amp;C36&amp;D56</f>
        <v>DISTRIBUCION VOLUMEN X CRITERIO (kg ó litros).T.Alimentos TOTAL INGCON COMPAÑEROS DE CLASE</v>
      </c>
      <c r="B56">
        <v>0</v>
      </c>
      <c r="C56">
        <v>0</v>
      </c>
      <c r="D56" t="s">
        <v>81</v>
      </c>
      <c r="E56">
        <v>8.7462272574230129E-2</v>
      </c>
      <c r="F56">
        <v>6.4005092703874084E-2</v>
      </c>
      <c r="G56">
        <v>1.276370557835667</v>
      </c>
      <c r="H56">
        <v>0</v>
      </c>
      <c r="I56">
        <v>0</v>
      </c>
      <c r="J56">
        <v>0</v>
      </c>
    </row>
    <row r="57" spans="1:10" x14ac:dyDescent="0.35">
      <c r="A57" t="str">
        <f>B2&amp;C36&amp;D57</f>
        <v>DISTRIBUCION VOLUMEN X CRITERIO (kg ó litros).T.Alimentos TOTAL INGCON FAMILIA</v>
      </c>
      <c r="B57">
        <v>0</v>
      </c>
      <c r="C57">
        <v>0</v>
      </c>
      <c r="D57" t="s">
        <v>82</v>
      </c>
      <c r="E57">
        <v>36.514797349221936</v>
      </c>
      <c r="F57">
        <v>46.106817996951541</v>
      </c>
      <c r="G57">
        <v>41.123162790719512</v>
      </c>
      <c r="H57">
        <v>0</v>
      </c>
      <c r="I57">
        <v>0</v>
      </c>
      <c r="J57">
        <v>0</v>
      </c>
    </row>
    <row r="58" spans="1:10" x14ac:dyDescent="0.35">
      <c r="A58" t="str">
        <f>B2&amp;C36&amp;D58</f>
        <v>DISTRIBUCION VOLUMEN X CRITERIO (kg ó litros).T.Alimentos TOTAL INGCON LA PAREJA</v>
      </c>
      <c r="B58">
        <v>0</v>
      </c>
      <c r="C58">
        <v>0</v>
      </c>
      <c r="D58" t="s">
        <v>83</v>
      </c>
      <c r="E58">
        <v>17.076080793576349</v>
      </c>
      <c r="F58">
        <v>20.712749581411199</v>
      </c>
      <c r="G58">
        <v>19.516507847987874</v>
      </c>
      <c r="H58">
        <v>0</v>
      </c>
      <c r="I58">
        <v>0</v>
      </c>
      <c r="J58">
        <v>0</v>
      </c>
    </row>
    <row r="59" spans="1:10" x14ac:dyDescent="0.35">
      <c r="A59" t="str">
        <f>B2&amp;C36&amp;D59</f>
        <v>DISTRIBUCION VOLUMEN X CRITERIO (kg ó litros).T.Alimentos TOTAL INGESTABA SOLO/A</v>
      </c>
      <c r="B59">
        <v>0</v>
      </c>
      <c r="C59">
        <v>0</v>
      </c>
      <c r="D59" t="s">
        <v>84</v>
      </c>
      <c r="E59">
        <v>29.034109612634612</v>
      </c>
      <c r="F59">
        <v>17.059053773298398</v>
      </c>
      <c r="G59">
        <v>19.562916324341771</v>
      </c>
      <c r="H59">
        <v>0</v>
      </c>
      <c r="I59">
        <v>0</v>
      </c>
      <c r="J59">
        <v>0</v>
      </c>
    </row>
    <row r="60" spans="1:10" x14ac:dyDescent="0.35">
      <c r="A60" t="str">
        <f>B2&amp;C36&amp;D60</f>
        <v>DISTRIBUCION VOLUMEN X CRITERIO (kg ó litros).T.Alimentos TOTAL INGOTROS</v>
      </c>
      <c r="B60">
        <v>0</v>
      </c>
      <c r="C60">
        <v>0</v>
      </c>
      <c r="D60" t="s">
        <v>85</v>
      </c>
      <c r="E60">
        <v>0.40349226268968869</v>
      </c>
      <c r="F60">
        <v>0.44241529133911245</v>
      </c>
      <c r="G60">
        <v>0.31996435272163565</v>
      </c>
      <c r="H60">
        <v>0</v>
      </c>
      <c r="I60">
        <v>0</v>
      </c>
      <c r="J60">
        <v>0</v>
      </c>
    </row>
    <row r="61" spans="1:10" x14ac:dyDescent="0.35">
      <c r="A61" t="str">
        <f>B2&amp;C36&amp;D61</f>
        <v>DISTRIBUCION VOLUMEN X CRITERIO (kg ó litros).T.Alimentos TOTAL INGESTAR TRABAJANDO</v>
      </c>
      <c r="B61">
        <v>0</v>
      </c>
      <c r="C61">
        <v>0</v>
      </c>
      <c r="D61" t="s">
        <v>87</v>
      </c>
      <c r="E61">
        <v>5.3641805436595025</v>
      </c>
      <c r="F61">
        <v>2.9569143591377154</v>
      </c>
      <c r="G61">
        <v>6.4234363130681649</v>
      </c>
      <c r="H61">
        <v>0</v>
      </c>
      <c r="I61">
        <v>0</v>
      </c>
      <c r="J61">
        <v>0</v>
      </c>
    </row>
    <row r="62" spans="1:10" x14ac:dyDescent="0.35">
      <c r="A62" t="str">
        <f>B2&amp;C36&amp;D62</f>
        <v>DISTRIBUCION VOLUMEN X CRITERIO (kg ó litros).T.Alimentos TOTAL INGCOMIDA DE NEGOCIOS</v>
      </c>
      <c r="B62">
        <v>0</v>
      </c>
      <c r="C62">
        <v>0</v>
      </c>
      <c r="D62" t="s">
        <v>88</v>
      </c>
      <c r="E62">
        <v>0.16820979510247994</v>
      </c>
      <c r="F62">
        <v>0.63407679305640019</v>
      </c>
      <c r="G62">
        <v>0.54344282012926981</v>
      </c>
      <c r="H62">
        <v>0</v>
      </c>
      <c r="I62">
        <v>0</v>
      </c>
      <c r="J62">
        <v>0</v>
      </c>
    </row>
    <row r="63" spans="1:10" x14ac:dyDescent="0.35">
      <c r="A63" t="str">
        <f>B2&amp;C36&amp;D63</f>
        <v>DISTRIBUCION VOLUMEN X CRITERIO (kg ó litros).T.Alimentos TOTAL INGPOR PLACER/RELAX</v>
      </c>
      <c r="B63">
        <v>0</v>
      </c>
      <c r="C63">
        <v>0</v>
      </c>
      <c r="D63" t="s">
        <v>89</v>
      </c>
      <c r="E63">
        <v>14.43618783810674</v>
      </c>
      <c r="F63">
        <v>19.580905145409247</v>
      </c>
      <c r="G63">
        <v>16.039149484568931</v>
      </c>
      <c r="H63">
        <v>0</v>
      </c>
      <c r="I63">
        <v>0</v>
      </c>
      <c r="J63">
        <v>0</v>
      </c>
    </row>
    <row r="64" spans="1:10" x14ac:dyDescent="0.35">
      <c r="A64" t="str">
        <f>B2&amp;C36&amp;D64</f>
        <v>DISTRIBUCION VOLUMEN X CRITERIO (kg ó litros).T.Alimentos TOTAL INGTENER HAMBRE/SIN PLANIFICAR</v>
      </c>
      <c r="B64">
        <v>0</v>
      </c>
      <c r="C64">
        <v>0</v>
      </c>
      <c r="D64" t="s">
        <v>90</v>
      </c>
      <c r="E64">
        <v>29.297436337357414</v>
      </c>
      <c r="F64">
        <v>31.727130886613292</v>
      </c>
      <c r="G64">
        <v>32.270317467814408</v>
      </c>
      <c r="H64">
        <v>0</v>
      </c>
      <c r="I64">
        <v>0</v>
      </c>
      <c r="J64">
        <v>0</v>
      </c>
    </row>
    <row r="65" spans="1:10" x14ac:dyDescent="0.35">
      <c r="A65" t="str">
        <f>B2&amp;C36&amp;D65</f>
        <v>DISTRIBUCION VOLUMEN X CRITERIO (kg ó litros).T.Alimentos TOTAL INGESTAR DE COMPRAS</v>
      </c>
      <c r="B65">
        <v>0</v>
      </c>
      <c r="C65">
        <v>0</v>
      </c>
      <c r="D65" t="s">
        <v>91</v>
      </c>
      <c r="E65">
        <v>4.5325275332359425</v>
      </c>
      <c r="F65">
        <v>4.4553912247480989</v>
      </c>
      <c r="G65">
        <v>1.7315664067346599</v>
      </c>
      <c r="H65">
        <v>0</v>
      </c>
      <c r="I65">
        <v>0</v>
      </c>
      <c r="J65">
        <v>0</v>
      </c>
    </row>
    <row r="66" spans="1:10" x14ac:dyDescent="0.35">
      <c r="A66" t="str">
        <f>B2&amp;C36&amp;D66</f>
        <v>DISTRIBUCION VOLUMEN X CRITERIO (kg ó litros).T.Alimentos TOTAL INGNO COCINAR EN CASA</v>
      </c>
      <c r="B66">
        <v>0</v>
      </c>
      <c r="C66">
        <v>0</v>
      </c>
      <c r="D66" t="s">
        <v>92</v>
      </c>
      <c r="E66">
        <v>15.651937328474377</v>
      </c>
      <c r="F66">
        <v>14.838077162901802</v>
      </c>
      <c r="G66">
        <v>15.221365515666582</v>
      </c>
      <c r="H66">
        <v>0</v>
      </c>
      <c r="I66">
        <v>0</v>
      </c>
      <c r="J66">
        <v>0</v>
      </c>
    </row>
    <row r="67" spans="1:10" x14ac:dyDescent="0.35">
      <c r="A67" t="str">
        <f>B2&amp;C36&amp;D67</f>
        <v>DISTRIBUCION VOLUMEN X CRITERIO (kg ó litros).T.Alimentos TOTAL INGCELEBRACION/FIESTA/SALIR TOMAR</v>
      </c>
      <c r="B67">
        <v>0</v>
      </c>
      <c r="C67">
        <v>0</v>
      </c>
      <c r="D67" t="s">
        <v>93</v>
      </c>
      <c r="E67">
        <v>16.893183621657425</v>
      </c>
      <c r="F67">
        <v>20.140187077836842</v>
      </c>
      <c r="G67">
        <v>20.853745827909858</v>
      </c>
      <c r="H67">
        <v>0</v>
      </c>
      <c r="I67">
        <v>0</v>
      </c>
      <c r="J67">
        <v>0</v>
      </c>
    </row>
    <row r="68" spans="1:10" x14ac:dyDescent="0.35">
      <c r="A68" t="str">
        <f>B2&amp;C36&amp;D68</f>
        <v>DISTRIBUCION VOLUMEN X CRITERIO (kg ó litros).T.Alimentos TOTAL INGVIENDO DEPORTES</v>
      </c>
      <c r="B68">
        <v>0</v>
      </c>
      <c r="C68">
        <v>0</v>
      </c>
      <c r="D68" t="s">
        <v>94</v>
      </c>
      <c r="E68">
        <v>1.7681719325629726</v>
      </c>
      <c r="F68">
        <v>1.8264064515864462</v>
      </c>
      <c r="G68">
        <v>3.1837845669601896</v>
      </c>
      <c r="H68">
        <v>0</v>
      </c>
      <c r="I68">
        <v>0</v>
      </c>
      <c r="J68">
        <v>0</v>
      </c>
    </row>
    <row r="69" spans="1:10" x14ac:dyDescent="0.35">
      <c r="A69" t="str">
        <f>B2&amp;C36&amp;D69</f>
        <v>DISTRIBUCION VOLUMEN X CRITERIO (kg ó litros).T.Alimentos TOTAL INGOTROS MOTIVOS</v>
      </c>
      <c r="B69">
        <v>0</v>
      </c>
      <c r="C69">
        <v>0</v>
      </c>
      <c r="D69" t="s">
        <v>95</v>
      </c>
      <c r="E69">
        <v>11.888161451696634</v>
      </c>
      <c r="F69">
        <v>3.8409107030252985</v>
      </c>
      <c r="G69">
        <v>3.7331900810239431</v>
      </c>
      <c r="H69">
        <v>0</v>
      </c>
      <c r="I69">
        <v>0</v>
      </c>
      <c r="J69">
        <v>0</v>
      </c>
    </row>
    <row r="70" spans="1:10" x14ac:dyDescent="0.35">
      <c r="A70" t="str">
        <f>B2&amp;C70&amp;D70</f>
        <v>DISTRIBUCION VOLUMEN X CRITERIO (kg ó litros)Total BebidasT.ESPAÑA</v>
      </c>
      <c r="B70">
        <v>0</v>
      </c>
      <c r="C70" t="s">
        <v>15</v>
      </c>
      <c r="D70" t="s">
        <v>59</v>
      </c>
      <c r="E70">
        <v>100</v>
      </c>
      <c r="F70">
        <v>100</v>
      </c>
      <c r="G70">
        <v>100</v>
      </c>
      <c r="H70">
        <v>0</v>
      </c>
      <c r="I70">
        <v>0</v>
      </c>
      <c r="J70">
        <v>0</v>
      </c>
    </row>
    <row r="71" spans="1:10" x14ac:dyDescent="0.35">
      <c r="A71" t="str">
        <f>B2&amp;C70&amp;D71</f>
        <v>DISTRIBUCION VOLUMEN X CRITERIO (kg ó litros)Total BebidasEN LA CALLE</v>
      </c>
      <c r="B71">
        <v>0</v>
      </c>
      <c r="C71">
        <v>0</v>
      </c>
      <c r="D71" t="s">
        <v>60</v>
      </c>
      <c r="E71">
        <v>9.7956060913809697</v>
      </c>
      <c r="F71">
        <v>8.9585795093322922</v>
      </c>
      <c r="G71">
        <v>7.6828763608672022</v>
      </c>
      <c r="H71">
        <v>0</v>
      </c>
      <c r="I71">
        <v>0</v>
      </c>
      <c r="J71">
        <v>0</v>
      </c>
    </row>
    <row r="72" spans="1:10" x14ac:dyDescent="0.35">
      <c r="A72" t="str">
        <f>B2&amp;C70&amp;D72</f>
        <v>DISTRIBUCION VOLUMEN X CRITERIO (kg ó litros)Total BebidasEN CASA DE OTROS</v>
      </c>
      <c r="B72">
        <v>0</v>
      </c>
      <c r="C72">
        <v>0</v>
      </c>
      <c r="D72" t="s">
        <v>61</v>
      </c>
      <c r="E72">
        <v>9.2625047467786441</v>
      </c>
      <c r="F72">
        <v>8.5870832724649571</v>
      </c>
      <c r="G72">
        <v>8.1548566722121443</v>
      </c>
      <c r="H72">
        <v>0</v>
      </c>
      <c r="I72">
        <v>0</v>
      </c>
      <c r="J72">
        <v>0</v>
      </c>
    </row>
    <row r="73" spans="1:10" x14ac:dyDescent="0.35">
      <c r="A73" t="str">
        <f>B2&amp;C70&amp;D73</f>
        <v>DISTRIBUCION VOLUMEN X CRITERIO (kg ó litros)Total BebidasEN EL ESTABLECIMIENTO</v>
      </c>
      <c r="B73">
        <v>0</v>
      </c>
      <c r="C73">
        <v>0</v>
      </c>
      <c r="D73" t="s">
        <v>62</v>
      </c>
      <c r="E73">
        <v>47.709971612180254</v>
      </c>
      <c r="F73">
        <v>53.41216853446776</v>
      </c>
      <c r="G73">
        <v>49.627902977588015</v>
      </c>
      <c r="H73">
        <v>0</v>
      </c>
      <c r="I73">
        <v>0</v>
      </c>
      <c r="J73">
        <v>0</v>
      </c>
    </row>
    <row r="74" spans="1:10" x14ac:dyDescent="0.35">
      <c r="A74" t="str">
        <f>B2&amp;C70&amp;D74</f>
        <v>DISTRIBUCION VOLUMEN X CRITERIO (kg ó litros)Total BebidasEN EL TRABAJO</v>
      </c>
      <c r="B74">
        <v>0</v>
      </c>
      <c r="C74">
        <v>0</v>
      </c>
      <c r="D74" t="s">
        <v>63</v>
      </c>
      <c r="E74">
        <v>7.0644930425090697</v>
      </c>
      <c r="F74">
        <v>7.0382859530408322</v>
      </c>
      <c r="G74">
        <v>12.32066620361338</v>
      </c>
      <c r="H74">
        <v>0</v>
      </c>
      <c r="I74">
        <v>0</v>
      </c>
      <c r="J74">
        <v>0</v>
      </c>
    </row>
    <row r="75" spans="1:10" x14ac:dyDescent="0.35">
      <c r="A75" t="str">
        <f>B2&amp;C70&amp;D75</f>
        <v>DISTRIBUCION VOLUMEN X CRITERIO (kg ó litros)Total BebidasEN COLEGIO/INSTITUTO/UNIV.</v>
      </c>
      <c r="B75">
        <v>0</v>
      </c>
      <c r="C75">
        <v>0</v>
      </c>
      <c r="D75" t="s">
        <v>64</v>
      </c>
      <c r="E75">
        <v>0.12147912337793756</v>
      </c>
      <c r="F75">
        <v>4.8694515277607001E-2</v>
      </c>
      <c r="G75">
        <v>0.99450316059758248</v>
      </c>
      <c r="H75">
        <v>0</v>
      </c>
      <c r="I75">
        <v>0</v>
      </c>
      <c r="J75">
        <v>0</v>
      </c>
    </row>
    <row r="76" spans="1:10" x14ac:dyDescent="0.35">
      <c r="A76" t="str">
        <f>B2&amp;C70&amp;D76</f>
        <v>DISTRIBUCION VOLUMEN X CRITERIO (kg ó litros)Total BebidasEN MI CASA</v>
      </c>
      <c r="B76">
        <v>0</v>
      </c>
      <c r="C76">
        <v>0</v>
      </c>
      <c r="D76" t="s">
        <v>65</v>
      </c>
      <c r="E76">
        <v>20.115990586569772</v>
      </c>
      <c r="F76">
        <v>15.689975345983179</v>
      </c>
      <c r="G76">
        <v>15.344218459813844</v>
      </c>
      <c r="H76">
        <v>0</v>
      </c>
      <c r="I76">
        <v>0</v>
      </c>
      <c r="J76">
        <v>0</v>
      </c>
    </row>
    <row r="77" spans="1:10" x14ac:dyDescent="0.35">
      <c r="A77" t="str">
        <f>B2&amp;C70&amp;D77</f>
        <v>DISTRIBUCION VOLUMEN X CRITERIO (kg ó litros)Total BebidasEN M.TRANSP.(AVION,TREN,AUTOC,E</v>
      </c>
      <c r="B77">
        <v>0</v>
      </c>
      <c r="C77">
        <v>0</v>
      </c>
      <c r="D77" t="s">
        <v>66</v>
      </c>
      <c r="E77">
        <v>1.8663050524924754</v>
      </c>
      <c r="F77">
        <v>0.81866585343581999</v>
      </c>
      <c r="G77">
        <v>1.5413497667730933</v>
      </c>
      <c r="H77">
        <v>0</v>
      </c>
      <c r="I77">
        <v>0</v>
      </c>
      <c r="J77">
        <v>0</v>
      </c>
    </row>
    <row r="78" spans="1:10" x14ac:dyDescent="0.35">
      <c r="A78" t="str">
        <f>B2&amp;C70&amp;D78</f>
        <v>DISTRIBUCION VOLUMEN X CRITERIO (kg ó litros)Total BebidasEN OTRO LUGAR</v>
      </c>
      <c r="B78">
        <v>0</v>
      </c>
      <c r="C78">
        <v>0</v>
      </c>
      <c r="D78" t="s">
        <v>67</v>
      </c>
      <c r="E78">
        <v>4.0636540139716457</v>
      </c>
      <c r="F78">
        <v>5.4465526986991817</v>
      </c>
      <c r="G78">
        <v>4.3336225488697133</v>
      </c>
      <c r="H78">
        <v>0</v>
      </c>
      <c r="I78">
        <v>0</v>
      </c>
      <c r="J78">
        <v>0</v>
      </c>
    </row>
    <row r="79" spans="1:10" x14ac:dyDescent="0.35">
      <c r="A79" t="str">
        <f>B2&amp;C70&amp;D79</f>
        <v>DISTRIBUCION VOLUMEN X CRITERIO (kg ó litros)Total BebidasDESAYUNO</v>
      </c>
      <c r="B79">
        <v>0</v>
      </c>
      <c r="C79">
        <v>0</v>
      </c>
      <c r="D79" t="s">
        <v>69</v>
      </c>
      <c r="E79">
        <v>8.8782278136115771</v>
      </c>
      <c r="F79">
        <v>8.6394920234207309</v>
      </c>
      <c r="G79">
        <v>8.3687596455072129</v>
      </c>
      <c r="H79">
        <v>0</v>
      </c>
      <c r="I79">
        <v>0</v>
      </c>
      <c r="J79">
        <v>0</v>
      </c>
    </row>
    <row r="80" spans="1:10" x14ac:dyDescent="0.35">
      <c r="A80" t="str">
        <f>B2&amp;C70&amp;D80</f>
        <v>DISTRIBUCION VOLUMEN X CRITERIO (kg ó litros)Total BebidasAPERITIVO/ANTES DE COMER</v>
      </c>
      <c r="B80">
        <v>0</v>
      </c>
      <c r="C80">
        <v>0</v>
      </c>
      <c r="D80" t="s">
        <v>70</v>
      </c>
      <c r="E80">
        <v>14.709209337597692</v>
      </c>
      <c r="F80">
        <v>11.271721856958324</v>
      </c>
      <c r="G80">
        <v>10.726971666114704</v>
      </c>
      <c r="H80">
        <v>0</v>
      </c>
      <c r="I80">
        <v>0</v>
      </c>
      <c r="J80">
        <v>0</v>
      </c>
    </row>
    <row r="81" spans="1:10" x14ac:dyDescent="0.35">
      <c r="A81" t="str">
        <f>B2&amp;C70&amp;D81</f>
        <v>DISTRIBUCION VOLUMEN X CRITERIO (kg ó litros)Total BebidasCOMIDA</v>
      </c>
      <c r="B81">
        <v>0</v>
      </c>
      <c r="C81">
        <v>0</v>
      </c>
      <c r="D81" t="s">
        <v>71</v>
      </c>
      <c r="E81">
        <v>29.085995451039796</v>
      </c>
      <c r="F81">
        <v>39.233148005347552</v>
      </c>
      <c r="G81">
        <v>35.794921271785931</v>
      </c>
      <c r="H81">
        <v>0</v>
      </c>
      <c r="I81">
        <v>0</v>
      </c>
      <c r="J81">
        <v>0</v>
      </c>
    </row>
    <row r="82" spans="1:10" x14ac:dyDescent="0.35">
      <c r="A82" t="str">
        <f>B2&amp;C70&amp;D82</f>
        <v>DISTRIBUCION VOLUMEN X CRITERIO (kg ó litros)Total BebidasTARDE/MERIENDA</v>
      </c>
      <c r="B82">
        <v>0</v>
      </c>
      <c r="C82">
        <v>0</v>
      </c>
      <c r="D82" t="s">
        <v>72</v>
      </c>
      <c r="E82">
        <v>12.772237938474484</v>
      </c>
      <c r="F82">
        <v>10.990528873396498</v>
      </c>
      <c r="G82">
        <v>13.185307710515989</v>
      </c>
      <c r="H82">
        <v>0</v>
      </c>
      <c r="I82">
        <v>0</v>
      </c>
      <c r="J82">
        <v>0</v>
      </c>
    </row>
    <row r="83" spans="1:10" x14ac:dyDescent="0.35">
      <c r="A83" t="str">
        <f>B2&amp;C70&amp;D83</f>
        <v>DISTRIBUCION VOLUMEN X CRITERIO (kg ó litros)Total BebidasANTES DE CENAR</v>
      </c>
      <c r="B83">
        <v>0</v>
      </c>
      <c r="C83">
        <v>0</v>
      </c>
      <c r="D83" t="s">
        <v>73</v>
      </c>
      <c r="E83">
        <v>5.2427507586987456</v>
      </c>
      <c r="F83">
        <v>5.9589679360626251</v>
      </c>
      <c r="G83">
        <v>5.8910769287018248</v>
      </c>
      <c r="H83">
        <v>0</v>
      </c>
      <c r="I83">
        <v>0</v>
      </c>
      <c r="J83">
        <v>0</v>
      </c>
    </row>
    <row r="84" spans="1:10" x14ac:dyDescent="0.35">
      <c r="A84" t="str">
        <f>B2&amp;C70&amp;D84</f>
        <v>DISTRIBUCION VOLUMEN X CRITERIO (kg ó litros)Total BebidasCENA</v>
      </c>
      <c r="B84">
        <v>0</v>
      </c>
      <c r="C84">
        <v>0</v>
      </c>
      <c r="D84" t="s">
        <v>74</v>
      </c>
      <c r="E84">
        <v>18.369756783472994</v>
      </c>
      <c r="F84">
        <v>15.644875072399319</v>
      </c>
      <c r="G84">
        <v>15.099223001246347</v>
      </c>
      <c r="H84">
        <v>0</v>
      </c>
      <c r="I84">
        <v>0</v>
      </c>
      <c r="J84">
        <v>0</v>
      </c>
    </row>
    <row r="85" spans="1:10" x14ac:dyDescent="0.35">
      <c r="A85" t="str">
        <f>B2&amp;C70&amp;D85</f>
        <v>DISTRIBUCION VOLUMEN X CRITERIO (kg ó litros)Total BebidasDESPUES DE LA CENA</v>
      </c>
      <c r="B85">
        <v>0</v>
      </c>
      <c r="C85">
        <v>0</v>
      </c>
      <c r="D85" t="s">
        <v>75</v>
      </c>
      <c r="E85">
        <v>1.8143815781764387</v>
      </c>
      <c r="F85">
        <v>1.2116788804598952</v>
      </c>
      <c r="G85">
        <v>2.5542539160474118</v>
      </c>
      <c r="H85">
        <v>0</v>
      </c>
      <c r="I85">
        <v>0</v>
      </c>
      <c r="J85">
        <v>0</v>
      </c>
    </row>
    <row r="86" spans="1:10" x14ac:dyDescent="0.35">
      <c r="A86" t="str">
        <f>B2&amp;C70&amp;D86</f>
        <v>DISTRIBUCION VOLUMEN X CRITERIO (kg ó litros)Total BebidasDURANTE EL DIA</v>
      </c>
      <c r="B86">
        <v>0</v>
      </c>
      <c r="C86">
        <v>0</v>
      </c>
      <c r="D86" t="s">
        <v>76</v>
      </c>
      <c r="E86">
        <v>9.127440443081186</v>
      </c>
      <c r="F86">
        <v>7.0495939147395177</v>
      </c>
      <c r="G86">
        <v>8.379475526140487</v>
      </c>
      <c r="H86">
        <v>0</v>
      </c>
      <c r="I86">
        <v>0</v>
      </c>
      <c r="J86">
        <v>0</v>
      </c>
    </row>
    <row r="87" spans="1:10" x14ac:dyDescent="0.35">
      <c r="A87" t="str">
        <f>B2&amp;C70&amp;D87</f>
        <v>DISTRIBUCION VOLUMEN X CRITERIO (kg ó litros)Total BebidasCON AMIGOS</v>
      </c>
      <c r="B87">
        <v>0</v>
      </c>
      <c r="C87">
        <v>0</v>
      </c>
      <c r="D87" t="s">
        <v>78</v>
      </c>
      <c r="E87">
        <v>15.785747960333058</v>
      </c>
      <c r="F87">
        <v>17.984433435520518</v>
      </c>
      <c r="G87">
        <v>17.343781040214605</v>
      </c>
      <c r="H87">
        <v>0</v>
      </c>
      <c r="I87">
        <v>0</v>
      </c>
      <c r="J87">
        <v>0</v>
      </c>
    </row>
    <row r="88" spans="1:10" x14ac:dyDescent="0.35">
      <c r="A88" t="str">
        <f>B2&amp;C70&amp;D88</f>
        <v>DISTRIBUCION VOLUMEN X CRITERIO (kg ó litros)Total BebidasCON CLIENTES</v>
      </c>
      <c r="B88">
        <v>0</v>
      </c>
      <c r="C88">
        <v>0</v>
      </c>
      <c r="D88" t="s">
        <v>79</v>
      </c>
      <c r="E88">
        <v>0.48789046250500023</v>
      </c>
      <c r="F88">
        <v>0.52124474181974234</v>
      </c>
      <c r="G88">
        <v>0.20467285366084689</v>
      </c>
      <c r="H88">
        <v>0</v>
      </c>
      <c r="I88">
        <v>0</v>
      </c>
      <c r="J88">
        <v>0</v>
      </c>
    </row>
    <row r="89" spans="1:10" x14ac:dyDescent="0.35">
      <c r="A89" t="str">
        <f>B2&amp;C70&amp;D89</f>
        <v>DISTRIBUCION VOLUMEN X CRITERIO (kg ó litros)Total BebidasCON COMPAÑEROS DE TRABAJO</v>
      </c>
      <c r="B89">
        <v>0</v>
      </c>
      <c r="C89">
        <v>0</v>
      </c>
      <c r="D89" t="s">
        <v>80</v>
      </c>
      <c r="E89">
        <v>4.9889638964498078</v>
      </c>
      <c r="F89">
        <v>3.7475138518629625</v>
      </c>
      <c r="G89">
        <v>6.7228608266308898</v>
      </c>
      <c r="H89">
        <v>0</v>
      </c>
      <c r="I89">
        <v>0</v>
      </c>
      <c r="J89">
        <v>0</v>
      </c>
    </row>
    <row r="90" spans="1:10" x14ac:dyDescent="0.35">
      <c r="A90" t="str">
        <f>B2&amp;C70&amp;D90</f>
        <v>DISTRIBUCION VOLUMEN X CRITERIO (kg ó litros)Total BebidasCON COMPAÑEROS DE CLASE</v>
      </c>
      <c r="B90">
        <v>0</v>
      </c>
      <c r="C90">
        <v>0</v>
      </c>
      <c r="D90" t="s">
        <v>81</v>
      </c>
      <c r="E90">
        <v>0.55810718610306742</v>
      </c>
      <c r="F90">
        <v>0.33485237022893705</v>
      </c>
      <c r="G90">
        <v>0.68703022457606511</v>
      </c>
      <c r="H90">
        <v>0</v>
      </c>
      <c r="I90">
        <v>0</v>
      </c>
      <c r="J90">
        <v>0</v>
      </c>
    </row>
    <row r="91" spans="1:10" x14ac:dyDescent="0.35">
      <c r="A91" t="str">
        <f>B2&amp;C70&amp;D91</f>
        <v>DISTRIBUCION VOLUMEN X CRITERIO (kg ó litros)Total BebidasCON FAMILIA</v>
      </c>
      <c r="B91">
        <v>0</v>
      </c>
      <c r="C91">
        <v>0</v>
      </c>
      <c r="D91" t="s">
        <v>82</v>
      </c>
      <c r="E91">
        <v>27.228606751379804</v>
      </c>
      <c r="F91">
        <v>30.475616555475053</v>
      </c>
      <c r="G91">
        <v>27.160913343206317</v>
      </c>
      <c r="H91">
        <v>0</v>
      </c>
      <c r="I91">
        <v>0</v>
      </c>
      <c r="J91">
        <v>0</v>
      </c>
    </row>
    <row r="92" spans="1:10" x14ac:dyDescent="0.35">
      <c r="A92" t="str">
        <f>B2&amp;C70&amp;D92</f>
        <v>DISTRIBUCION VOLUMEN X CRITERIO (kg ó litros)Total BebidasCON LA PAREJA</v>
      </c>
      <c r="B92">
        <v>0</v>
      </c>
      <c r="C92">
        <v>0</v>
      </c>
      <c r="D92" t="s">
        <v>83</v>
      </c>
      <c r="E92">
        <v>17.210115263155302</v>
      </c>
      <c r="F92">
        <v>16.459451499589008</v>
      </c>
      <c r="G92">
        <v>14.661619380253127</v>
      </c>
      <c r="H92">
        <v>0</v>
      </c>
      <c r="I92">
        <v>0</v>
      </c>
      <c r="J92">
        <v>0</v>
      </c>
    </row>
    <row r="93" spans="1:10" x14ac:dyDescent="0.35">
      <c r="A93" t="str">
        <f>B2&amp;C70&amp;D93</f>
        <v>DISTRIBUCION VOLUMEN X CRITERIO (kg ó litros)Total BebidasESTABA SOLO/A</v>
      </c>
      <c r="B93">
        <v>0</v>
      </c>
      <c r="C93">
        <v>0</v>
      </c>
      <c r="D93" t="s">
        <v>84</v>
      </c>
      <c r="E93">
        <v>33.521796795094296</v>
      </c>
      <c r="F93">
        <v>29.277782272887031</v>
      </c>
      <c r="G93">
        <v>31.825792501755185</v>
      </c>
      <c r="H93">
        <v>0</v>
      </c>
      <c r="I93">
        <v>0</v>
      </c>
      <c r="J93">
        <v>0</v>
      </c>
    </row>
    <row r="94" spans="1:10" x14ac:dyDescent="0.35">
      <c r="A94" t="str">
        <f>B2&amp;C70&amp;D94</f>
        <v>DISTRIBUCION VOLUMEN X CRITERIO (kg ó litros)Total BebidasOTROS</v>
      </c>
      <c r="B94">
        <v>0</v>
      </c>
      <c r="C94">
        <v>0</v>
      </c>
      <c r="D94" t="s">
        <v>85</v>
      </c>
      <c r="E94">
        <v>0.21877113893017738</v>
      </c>
      <c r="F94">
        <v>1.1991095787708104</v>
      </c>
      <c r="G94">
        <v>1.3933204849282852</v>
      </c>
      <c r="H94">
        <v>0</v>
      </c>
      <c r="I94">
        <v>0</v>
      </c>
      <c r="J94">
        <v>0</v>
      </c>
    </row>
    <row r="95" spans="1:10" x14ac:dyDescent="0.35">
      <c r="A95" t="str">
        <f>B2&amp;C70&amp;D95</f>
        <v>DISTRIBUCION VOLUMEN X CRITERIO (kg ó litros)Total BebidasESTAR TRABAJANDO</v>
      </c>
      <c r="B95">
        <v>0</v>
      </c>
      <c r="C95">
        <v>0</v>
      </c>
      <c r="D95" t="s">
        <v>87</v>
      </c>
      <c r="E95">
        <v>10.659952357073465</v>
      </c>
      <c r="F95">
        <v>10.858685707823765</v>
      </c>
      <c r="G95">
        <v>16.42410921984953</v>
      </c>
      <c r="H95">
        <v>0</v>
      </c>
      <c r="I95">
        <v>0</v>
      </c>
      <c r="J95">
        <v>0</v>
      </c>
    </row>
    <row r="96" spans="1:10" x14ac:dyDescent="0.35">
      <c r="A96" t="str">
        <f>B2&amp;C70&amp;D96</f>
        <v>DISTRIBUCION VOLUMEN X CRITERIO (kg ó litros)Total BebidasCOMIDA DE NEGOCIOS</v>
      </c>
      <c r="B96">
        <v>0</v>
      </c>
      <c r="C96">
        <v>0</v>
      </c>
      <c r="D96" t="s">
        <v>88</v>
      </c>
      <c r="E96">
        <v>8.3122119714605078E-2</v>
      </c>
      <c r="F96">
        <v>0.15266409888138377</v>
      </c>
      <c r="G96">
        <v>0.61466524362026298</v>
      </c>
      <c r="H96">
        <v>0</v>
      </c>
      <c r="I96">
        <v>0</v>
      </c>
      <c r="J96">
        <v>0</v>
      </c>
    </row>
    <row r="97" spans="1:10" x14ac:dyDescent="0.35">
      <c r="A97" t="str">
        <f>B2&amp;C70&amp;D97</f>
        <v>DISTRIBUCION VOLUMEN X CRITERIO (kg ó litros)Total BebidasPOR PLACER/RELAX</v>
      </c>
      <c r="B97">
        <v>0</v>
      </c>
      <c r="C97">
        <v>0</v>
      </c>
      <c r="D97" t="s">
        <v>89</v>
      </c>
      <c r="E97">
        <v>12.420825054618922</v>
      </c>
      <c r="F97">
        <v>19.616035266081052</v>
      </c>
      <c r="G97">
        <v>14.77926320646848</v>
      </c>
      <c r="H97">
        <v>0</v>
      </c>
      <c r="I97">
        <v>0</v>
      </c>
      <c r="J97">
        <v>0</v>
      </c>
    </row>
    <row r="98" spans="1:10" x14ac:dyDescent="0.35">
      <c r="A98" t="str">
        <f>B2&amp;C70&amp;D98</f>
        <v>DISTRIBUCION VOLUMEN X CRITERIO (kg ó litros)Total BebidasTENER HAMBRE/SIN PLANIFICAR</v>
      </c>
      <c r="B98">
        <v>0</v>
      </c>
      <c r="C98">
        <v>0</v>
      </c>
      <c r="D98" t="s">
        <v>90</v>
      </c>
      <c r="E98">
        <v>31.493816213932867</v>
      </c>
      <c r="F98">
        <v>26.397614178220124</v>
      </c>
      <c r="G98">
        <v>24.794702378387406</v>
      </c>
      <c r="H98">
        <v>0</v>
      </c>
      <c r="I98">
        <v>0</v>
      </c>
      <c r="J98">
        <v>0</v>
      </c>
    </row>
    <row r="99" spans="1:10" x14ac:dyDescent="0.35">
      <c r="A99" t="str">
        <f>B2&amp;C70&amp;D99</f>
        <v>DISTRIBUCION VOLUMEN X CRITERIO (kg ó litros)Total BebidasESTAR DE COMPRAS</v>
      </c>
      <c r="B99">
        <v>0</v>
      </c>
      <c r="C99">
        <v>0</v>
      </c>
      <c r="D99" t="s">
        <v>91</v>
      </c>
      <c r="E99">
        <v>5.5484315281831957</v>
      </c>
      <c r="F99">
        <v>2.0706362116785408</v>
      </c>
      <c r="G99">
        <v>3.822806635279886</v>
      </c>
      <c r="H99">
        <v>0</v>
      </c>
      <c r="I99">
        <v>0</v>
      </c>
      <c r="J99">
        <v>0</v>
      </c>
    </row>
    <row r="100" spans="1:10" x14ac:dyDescent="0.35">
      <c r="A100" t="str">
        <f>B2&amp;C70&amp;D100</f>
        <v>DISTRIBUCION VOLUMEN X CRITERIO (kg ó litros)Total BebidasNO COCINAR EN CASA</v>
      </c>
      <c r="B100">
        <v>0</v>
      </c>
      <c r="C100">
        <v>0</v>
      </c>
      <c r="D100" t="s">
        <v>92</v>
      </c>
      <c r="E100">
        <v>5.4926454975280867</v>
      </c>
      <c r="F100">
        <v>4.59191559794903</v>
      </c>
      <c r="G100">
        <v>3.7026671352621645</v>
      </c>
      <c r="H100">
        <v>0</v>
      </c>
      <c r="I100">
        <v>0</v>
      </c>
      <c r="J100">
        <v>0</v>
      </c>
    </row>
    <row r="101" spans="1:10" x14ac:dyDescent="0.35">
      <c r="A101" t="str">
        <f>B2&amp;C70&amp;D101</f>
        <v>DISTRIBUCION VOLUMEN X CRITERIO (kg ó litros)Total BebidasCELEBRACION/FIESTA/SALIR TOMAR</v>
      </c>
      <c r="B101">
        <v>0</v>
      </c>
      <c r="C101">
        <v>0</v>
      </c>
      <c r="D101" t="s">
        <v>93</v>
      </c>
      <c r="E101">
        <v>20.543557423269341</v>
      </c>
      <c r="F101">
        <v>23.365336468245083</v>
      </c>
      <c r="G101">
        <v>24.3156723780126</v>
      </c>
      <c r="H101">
        <v>0</v>
      </c>
      <c r="I101">
        <v>0</v>
      </c>
      <c r="J101">
        <v>0</v>
      </c>
    </row>
    <row r="102" spans="1:10" x14ac:dyDescent="0.35">
      <c r="A102" t="str">
        <f>B2&amp;C70&amp;D102</f>
        <v>DISTRIBUCION VOLUMEN X CRITERIO (kg ó litros)Total BebidasVIENDO DEPORTES</v>
      </c>
      <c r="B102">
        <v>0</v>
      </c>
      <c r="C102">
        <v>0</v>
      </c>
      <c r="D102" t="s">
        <v>94</v>
      </c>
      <c r="E102">
        <v>0.80650302453991152</v>
      </c>
      <c r="F102">
        <v>1.0674013356902103</v>
      </c>
      <c r="G102">
        <v>1.1787507167127091</v>
      </c>
      <c r="H102">
        <v>0</v>
      </c>
      <c r="I102">
        <v>0</v>
      </c>
      <c r="J102">
        <v>0</v>
      </c>
    </row>
    <row r="103" spans="1:10" x14ac:dyDescent="0.35">
      <c r="A103" t="str">
        <f>B2&amp;C70&amp;D103</f>
        <v>DISTRIBUCION VOLUMEN X CRITERIO (kg ó litros)Total BebidasOTROS MOTIVOS</v>
      </c>
      <c r="B103">
        <v>0</v>
      </c>
      <c r="C103">
        <v>0</v>
      </c>
      <c r="D103" t="s">
        <v>95</v>
      </c>
      <c r="E103">
        <v>12.951146265971442</v>
      </c>
      <c r="F103">
        <v>11.879713170984429</v>
      </c>
      <c r="G103">
        <v>10.36735516493154</v>
      </c>
      <c r="H103">
        <v>0</v>
      </c>
      <c r="I103">
        <v>0</v>
      </c>
      <c r="J103">
        <v>0</v>
      </c>
    </row>
    <row r="104" spans="1:10" x14ac:dyDescent="0.35">
      <c r="A104" t="str">
        <f>B2&amp;C104&amp;D104</f>
        <v>DISTRIBUCION VOLUMEN X CRITERIO (kg ó litros)Total Bebidas FriasT.ESPAÑA</v>
      </c>
      <c r="B104">
        <v>0</v>
      </c>
      <c r="C104" t="s">
        <v>16</v>
      </c>
      <c r="D104" t="s">
        <v>59</v>
      </c>
      <c r="E104">
        <v>100</v>
      </c>
      <c r="F104">
        <v>100</v>
      </c>
      <c r="G104">
        <v>100</v>
      </c>
      <c r="H104">
        <v>0</v>
      </c>
      <c r="I104">
        <v>0</v>
      </c>
      <c r="J104">
        <v>0</v>
      </c>
    </row>
    <row r="105" spans="1:10" x14ac:dyDescent="0.35">
      <c r="A105" t="str">
        <f>B2&amp;C104&amp;D105</f>
        <v>DISTRIBUCION VOLUMEN X CRITERIO (kg ó litros)Total Bebidas FriasEN LA CALLE</v>
      </c>
      <c r="B105">
        <v>0</v>
      </c>
      <c r="C105">
        <v>0</v>
      </c>
      <c r="D105" t="s">
        <v>60</v>
      </c>
      <c r="E105">
        <v>10.12583535655614</v>
      </c>
      <c r="F105">
        <v>9.1222155950878925</v>
      </c>
      <c r="G105">
        <v>8.053813708502302</v>
      </c>
      <c r="H105">
        <v>0</v>
      </c>
      <c r="I105">
        <v>0</v>
      </c>
      <c r="J105">
        <v>0</v>
      </c>
    </row>
    <row r="106" spans="1:10" x14ac:dyDescent="0.35">
      <c r="A106" t="str">
        <f>B2&amp;C104&amp;D106</f>
        <v>DISTRIBUCION VOLUMEN X CRITERIO (kg ó litros)Total Bebidas FriasEN CASA DE OTROS</v>
      </c>
      <c r="B106">
        <v>0</v>
      </c>
      <c r="C106">
        <v>0</v>
      </c>
      <c r="D106" t="s">
        <v>61</v>
      </c>
      <c r="E106">
        <v>9.7147785546304455</v>
      </c>
      <c r="F106">
        <v>8.8991924994061957</v>
      </c>
      <c r="G106">
        <v>8.501189935741051</v>
      </c>
      <c r="H106">
        <v>0</v>
      </c>
      <c r="I106">
        <v>0</v>
      </c>
      <c r="J106">
        <v>0</v>
      </c>
    </row>
    <row r="107" spans="1:10" x14ac:dyDescent="0.35">
      <c r="A107" t="str">
        <f>B2&amp;C104&amp;D107</f>
        <v>DISTRIBUCION VOLUMEN X CRITERIO (kg ó litros)Total Bebidas FriasEN EL ESTABLECIMIENTO</v>
      </c>
      <c r="B107">
        <v>0</v>
      </c>
      <c r="C107">
        <v>0</v>
      </c>
      <c r="D107" t="s">
        <v>62</v>
      </c>
      <c r="E107">
        <v>45.991108380549214</v>
      </c>
      <c r="F107">
        <v>52.088433547027968</v>
      </c>
      <c r="G107">
        <v>47.965361987156093</v>
      </c>
      <c r="H107">
        <v>0</v>
      </c>
      <c r="I107">
        <v>0</v>
      </c>
      <c r="J107">
        <v>0</v>
      </c>
    </row>
    <row r="108" spans="1:10" x14ac:dyDescent="0.35">
      <c r="A108" t="str">
        <f>B2&amp;C104&amp;D108</f>
        <v>DISTRIBUCION VOLUMEN X CRITERIO (kg ó litros)Total Bebidas FriasEN EL TRABAJO</v>
      </c>
      <c r="B108">
        <v>0</v>
      </c>
      <c r="C108">
        <v>0</v>
      </c>
      <c r="D108" t="s">
        <v>63</v>
      </c>
      <c r="E108">
        <v>7.0759620489433726</v>
      </c>
      <c r="F108">
        <v>6.9850481519615499</v>
      </c>
      <c r="G108">
        <v>12.523845951361185</v>
      </c>
      <c r="H108">
        <v>0</v>
      </c>
      <c r="I108">
        <v>0</v>
      </c>
      <c r="J108">
        <v>0</v>
      </c>
    </row>
    <row r="109" spans="1:10" x14ac:dyDescent="0.35">
      <c r="A109" t="str">
        <f>B2&amp;C104&amp;D109</f>
        <v>DISTRIBUCION VOLUMEN X CRITERIO (kg ó litros)Total Bebidas FriasEN COLEGIO/INSTITUTO/UNIV.</v>
      </c>
      <c r="B109">
        <v>0</v>
      </c>
      <c r="C109">
        <v>0</v>
      </c>
      <c r="D109" t="s">
        <v>64</v>
      </c>
      <c r="E109">
        <v>0.12879647509808798</v>
      </c>
      <c r="F109">
        <v>5.0986189339158654E-2</v>
      </c>
      <c r="G109">
        <v>1.0512399792505711</v>
      </c>
      <c r="H109">
        <v>0</v>
      </c>
      <c r="I109">
        <v>0</v>
      </c>
      <c r="J109">
        <v>0</v>
      </c>
    </row>
    <row r="110" spans="1:10" x14ac:dyDescent="0.35">
      <c r="A110" t="str">
        <f>B2&amp;C104&amp;D110</f>
        <v>DISTRIBUCION VOLUMEN X CRITERIO (kg ó litros)Total Bebidas FriasEN MI CASA</v>
      </c>
      <c r="B110">
        <v>0</v>
      </c>
      <c r="C110">
        <v>0</v>
      </c>
      <c r="D110" t="s">
        <v>65</v>
      </c>
      <c r="E110">
        <v>20.933550186897918</v>
      </c>
      <c r="F110">
        <v>16.267551340572634</v>
      </c>
      <c r="G110">
        <v>16.091903268506254</v>
      </c>
      <c r="H110">
        <v>0</v>
      </c>
      <c r="I110">
        <v>0</v>
      </c>
      <c r="J110">
        <v>0</v>
      </c>
    </row>
    <row r="111" spans="1:10" x14ac:dyDescent="0.35">
      <c r="A111" t="str">
        <f>B2&amp;C104&amp;D111</f>
        <v>DISTRIBUCION VOLUMEN X CRITERIO (kg ó litros)Total Bebidas FriasEN M.TRANSP.(AVION,TREN,AUTOC,E</v>
      </c>
      <c r="B111">
        <v>0</v>
      </c>
      <c r="C111">
        <v>0</v>
      </c>
      <c r="D111" t="s">
        <v>66</v>
      </c>
      <c r="E111">
        <v>1.835571067001508</v>
      </c>
      <c r="F111">
        <v>0.81967219757959642</v>
      </c>
      <c r="G111">
        <v>1.4315452860981306</v>
      </c>
      <c r="H111">
        <v>0</v>
      </c>
      <c r="I111">
        <v>0</v>
      </c>
      <c r="J111">
        <v>0</v>
      </c>
    </row>
    <row r="112" spans="1:10" x14ac:dyDescent="0.35">
      <c r="A112" t="str">
        <f>B2&amp;C104&amp;D112</f>
        <v>DISTRIBUCION VOLUMEN X CRITERIO (kg ó litros)Total Bebidas FriasEN OTRO LUGAR</v>
      </c>
      <c r="B112">
        <v>0</v>
      </c>
      <c r="C112">
        <v>0</v>
      </c>
      <c r="D112" t="s">
        <v>67</v>
      </c>
      <c r="E112">
        <v>4.1944026376581354</v>
      </c>
      <c r="F112">
        <v>5.7669068292674508</v>
      </c>
      <c r="G112">
        <v>4.3810952800781768</v>
      </c>
      <c r="H112">
        <v>0</v>
      </c>
      <c r="I112">
        <v>0</v>
      </c>
      <c r="J112">
        <v>0</v>
      </c>
    </row>
    <row r="113" spans="1:10" x14ac:dyDescent="0.35">
      <c r="A113" t="str">
        <f>B2&amp;C104&amp;D113</f>
        <v>DISTRIBUCION VOLUMEN X CRITERIO (kg ó litros)Total Bebidas FriasDESAYUNO</v>
      </c>
      <c r="B113">
        <v>0</v>
      </c>
      <c r="C113">
        <v>0</v>
      </c>
      <c r="D113" t="s">
        <v>69</v>
      </c>
      <c r="E113">
        <v>5.9106436566954326</v>
      </c>
      <c r="F113">
        <v>5.300876054315216</v>
      </c>
      <c r="G113">
        <v>5.4855886698417242</v>
      </c>
      <c r="H113">
        <v>0</v>
      </c>
      <c r="I113">
        <v>0</v>
      </c>
      <c r="J113">
        <v>0</v>
      </c>
    </row>
    <row r="114" spans="1:10" x14ac:dyDescent="0.35">
      <c r="A114" t="str">
        <f>B2&amp;C104&amp;D114</f>
        <v>DISTRIBUCION VOLUMEN X CRITERIO (kg ó litros)Total Bebidas FriasAPERITIVO/ANTES DE COMER</v>
      </c>
      <c r="B114">
        <v>0</v>
      </c>
      <c r="C114">
        <v>0</v>
      </c>
      <c r="D114" t="s">
        <v>70</v>
      </c>
      <c r="E114">
        <v>14.977352558154921</v>
      </c>
      <c r="F114">
        <v>11.384781003170989</v>
      </c>
      <c r="G114">
        <v>10.584841494234537</v>
      </c>
      <c r="H114">
        <v>0</v>
      </c>
      <c r="I114">
        <v>0</v>
      </c>
      <c r="J114">
        <v>0</v>
      </c>
    </row>
    <row r="115" spans="1:10" x14ac:dyDescent="0.35">
      <c r="A115" t="str">
        <f>B2&amp;C104&amp;D115</f>
        <v>DISTRIBUCION VOLUMEN X CRITERIO (kg ó litros)Total Bebidas FriasCOMIDA</v>
      </c>
      <c r="B115">
        <v>0</v>
      </c>
      <c r="C115">
        <v>0</v>
      </c>
      <c r="D115" t="s">
        <v>71</v>
      </c>
      <c r="E115">
        <v>30.665448591945417</v>
      </c>
      <c r="F115">
        <v>41.290678939844788</v>
      </c>
      <c r="G115">
        <v>37.638040867453007</v>
      </c>
      <c r="H115">
        <v>0</v>
      </c>
      <c r="I115">
        <v>0</v>
      </c>
      <c r="J115">
        <v>0</v>
      </c>
    </row>
    <row r="116" spans="1:10" x14ac:dyDescent="0.35">
      <c r="A116" t="str">
        <f>B2&amp;C104&amp;D116</f>
        <v>DISTRIBUCION VOLUMEN X CRITERIO (kg ó litros)Total Bebidas FriasTARDE/MERIENDA</v>
      </c>
      <c r="B116">
        <v>0</v>
      </c>
      <c r="C116">
        <v>0</v>
      </c>
      <c r="D116" t="s">
        <v>72</v>
      </c>
      <c r="E116">
        <v>12.526417911531659</v>
      </c>
      <c r="F116">
        <v>10.981312097055618</v>
      </c>
      <c r="G116">
        <v>13.038122308155661</v>
      </c>
      <c r="H116">
        <v>0</v>
      </c>
      <c r="I116">
        <v>0</v>
      </c>
      <c r="J116">
        <v>0</v>
      </c>
    </row>
    <row r="117" spans="1:10" x14ac:dyDescent="0.35">
      <c r="A117" t="str">
        <f>B2&amp;C104&amp;D117</f>
        <v>DISTRIBUCION VOLUMEN X CRITERIO (kg ó litros)Total Bebidas FriasANTES DE CENAR</v>
      </c>
      <c r="B117">
        <v>0</v>
      </c>
      <c r="C117">
        <v>0</v>
      </c>
      <c r="D117" t="s">
        <v>73</v>
      </c>
      <c r="E117">
        <v>5.2272542558989104</v>
      </c>
      <c r="F117">
        <v>5.9076396556019066</v>
      </c>
      <c r="G117">
        <v>5.9723596369443808</v>
      </c>
      <c r="H117">
        <v>0</v>
      </c>
      <c r="I117">
        <v>0</v>
      </c>
      <c r="J117">
        <v>0</v>
      </c>
    </row>
    <row r="118" spans="1:10" x14ac:dyDescent="0.35">
      <c r="A118" t="str">
        <f>B2&amp;C104&amp;D118</f>
        <v>DISTRIBUCION VOLUMEN X CRITERIO (kg ó litros)Total Bebidas FriasCENA</v>
      </c>
      <c r="B118">
        <v>0</v>
      </c>
      <c r="C118">
        <v>0</v>
      </c>
      <c r="D118" t="s">
        <v>74</v>
      </c>
      <c r="E118">
        <v>19.456005277233356</v>
      </c>
      <c r="F118">
        <v>16.549983870789465</v>
      </c>
      <c r="G118">
        <v>15.985138929517237</v>
      </c>
      <c r="H118">
        <v>0</v>
      </c>
      <c r="I118">
        <v>0</v>
      </c>
      <c r="J118">
        <v>0</v>
      </c>
    </row>
    <row r="119" spans="1:10" x14ac:dyDescent="0.35">
      <c r="A119" t="str">
        <f>B2&amp;C104&amp;D119</f>
        <v>DISTRIBUCION VOLUMEN X CRITERIO (kg ó litros)Total Bebidas FriasDESPUES DE LA CENA</v>
      </c>
      <c r="B119">
        <v>0</v>
      </c>
      <c r="C119">
        <v>0</v>
      </c>
      <c r="D119" t="s">
        <v>75</v>
      </c>
      <c r="E119">
        <v>1.7964875504614151</v>
      </c>
      <c r="F119">
        <v>1.256094887238655</v>
      </c>
      <c r="G119">
        <v>2.6654836793006877</v>
      </c>
      <c r="H119">
        <v>0</v>
      </c>
      <c r="I119">
        <v>0</v>
      </c>
      <c r="J119">
        <v>0</v>
      </c>
    </row>
    <row r="120" spans="1:10" x14ac:dyDescent="0.35">
      <c r="A120" t="str">
        <f>B2&amp;C104&amp;D120</f>
        <v>DISTRIBUCION VOLUMEN X CRITERIO (kg ó litros)Total Bebidas FriasDURANTE EL DIA</v>
      </c>
      <c r="B120">
        <v>0</v>
      </c>
      <c r="C120">
        <v>0</v>
      </c>
      <c r="D120" t="s">
        <v>76</v>
      </c>
      <c r="E120">
        <v>9.4403902014441208</v>
      </c>
      <c r="F120">
        <v>7.3286411691249578</v>
      </c>
      <c r="G120">
        <v>8.6304129838826427</v>
      </c>
      <c r="H120">
        <v>0</v>
      </c>
      <c r="I120">
        <v>0</v>
      </c>
      <c r="J120">
        <v>0</v>
      </c>
    </row>
    <row r="121" spans="1:10" x14ac:dyDescent="0.35">
      <c r="A121" t="str">
        <f>B2&amp;C104&amp;D121</f>
        <v>DISTRIBUCION VOLUMEN X CRITERIO (kg ó litros)Total Bebidas FriasCON AMIGOS</v>
      </c>
      <c r="B121">
        <v>0</v>
      </c>
      <c r="C121">
        <v>0</v>
      </c>
      <c r="D121" t="s">
        <v>78</v>
      </c>
      <c r="E121">
        <v>15.991276635559768</v>
      </c>
      <c r="F121">
        <v>18.216175732716856</v>
      </c>
      <c r="G121">
        <v>17.762348574713798</v>
      </c>
      <c r="H121">
        <v>0</v>
      </c>
      <c r="I121">
        <v>0</v>
      </c>
      <c r="J121">
        <v>0</v>
      </c>
    </row>
    <row r="122" spans="1:10" x14ac:dyDescent="0.35">
      <c r="A122" t="str">
        <f>B2&amp;C104&amp;D122</f>
        <v>DISTRIBUCION VOLUMEN X CRITERIO (kg ó litros)Total Bebidas FriasCON CLIENTES</v>
      </c>
      <c r="B122">
        <v>0</v>
      </c>
      <c r="C122">
        <v>0</v>
      </c>
      <c r="D122" t="s">
        <v>79</v>
      </c>
      <c r="E122">
        <v>0.3959464340602874</v>
      </c>
      <c r="F122">
        <v>0.48318499640890916</v>
      </c>
      <c r="G122">
        <v>0.21061924666343268</v>
      </c>
      <c r="H122">
        <v>0</v>
      </c>
      <c r="I122">
        <v>0</v>
      </c>
      <c r="J122">
        <v>0</v>
      </c>
    </row>
    <row r="123" spans="1:10" x14ac:dyDescent="0.35">
      <c r="A123" t="str">
        <f>B2&amp;C104&amp;D123</f>
        <v>DISTRIBUCION VOLUMEN X CRITERIO (kg ó litros)Total Bebidas FriasCON COMPAÑEROS DE TRABAJO</v>
      </c>
      <c r="B123">
        <v>0</v>
      </c>
      <c r="C123">
        <v>0</v>
      </c>
      <c r="D123" t="s">
        <v>80</v>
      </c>
      <c r="E123">
        <v>4.9951298934711676</v>
      </c>
      <c r="F123">
        <v>3.488828147116243</v>
      </c>
      <c r="G123">
        <v>6.64087226286121</v>
      </c>
      <c r="H123">
        <v>0</v>
      </c>
      <c r="I123">
        <v>0</v>
      </c>
      <c r="J123">
        <v>0</v>
      </c>
    </row>
    <row r="124" spans="1:10" x14ac:dyDescent="0.35">
      <c r="A124" t="str">
        <f>B2&amp;C104&amp;D124</f>
        <v>DISTRIBUCION VOLUMEN X CRITERIO (kg ó litros)Total Bebidas FriasCON COMPAÑEROS DE CLASE</v>
      </c>
      <c r="B124">
        <v>0</v>
      </c>
      <c r="C124">
        <v>0</v>
      </c>
      <c r="D124" t="s">
        <v>81</v>
      </c>
      <c r="E124">
        <v>0.50493590981959036</v>
      </c>
      <c r="F124">
        <v>0.3539754631600503</v>
      </c>
      <c r="G124">
        <v>0.67338753145399244</v>
      </c>
      <c r="H124">
        <v>0</v>
      </c>
      <c r="I124">
        <v>0</v>
      </c>
      <c r="J124">
        <v>0</v>
      </c>
    </row>
    <row r="125" spans="1:10" x14ac:dyDescent="0.35">
      <c r="A125" t="str">
        <f>B2&amp;C104&amp;D125</f>
        <v>DISTRIBUCION VOLUMEN X CRITERIO (kg ó litros)Total Bebidas FriasCON FAMILIA</v>
      </c>
      <c r="B125">
        <v>0</v>
      </c>
      <c r="C125">
        <v>0</v>
      </c>
      <c r="D125" t="s">
        <v>82</v>
      </c>
      <c r="E125">
        <v>27.946169271381134</v>
      </c>
      <c r="F125">
        <v>31.220054076179444</v>
      </c>
      <c r="G125">
        <v>27.430475205220866</v>
      </c>
      <c r="H125">
        <v>0</v>
      </c>
      <c r="I125">
        <v>0</v>
      </c>
      <c r="J125">
        <v>0</v>
      </c>
    </row>
    <row r="126" spans="1:10" x14ac:dyDescent="0.35">
      <c r="A126" t="str">
        <f>B2&amp;C104&amp;D126</f>
        <v>DISTRIBUCION VOLUMEN X CRITERIO (kg ó litros)Total Bebidas FriasCON LA PAREJA</v>
      </c>
      <c r="B126">
        <v>0</v>
      </c>
      <c r="C126">
        <v>0</v>
      </c>
      <c r="D126" t="s">
        <v>83</v>
      </c>
      <c r="E126">
        <v>17.074831038571912</v>
      </c>
      <c r="F126">
        <v>16.187063877083389</v>
      </c>
      <c r="G126">
        <v>14.961143105454244</v>
      </c>
      <c r="H126">
        <v>0</v>
      </c>
      <c r="I126">
        <v>0</v>
      </c>
      <c r="J126">
        <v>0</v>
      </c>
    </row>
    <row r="127" spans="1:10" x14ac:dyDescent="0.35">
      <c r="A127" t="str">
        <f>B2&amp;C104&amp;D127</f>
        <v>DISTRIBUCION VOLUMEN X CRITERIO (kg ó litros)Total Bebidas FriasESTABA SOLO/A</v>
      </c>
      <c r="B127">
        <v>0</v>
      </c>
      <c r="C127">
        <v>0</v>
      </c>
      <c r="D127" t="s">
        <v>84</v>
      </c>
      <c r="E127">
        <v>32.869531725085757</v>
      </c>
      <c r="F127">
        <v>28.780301147105863</v>
      </c>
      <c r="G127">
        <v>30.844316912383217</v>
      </c>
      <c r="H127">
        <v>0</v>
      </c>
      <c r="I127">
        <v>0</v>
      </c>
      <c r="J127">
        <v>0</v>
      </c>
    </row>
    <row r="128" spans="1:10" x14ac:dyDescent="0.35">
      <c r="A128" t="str">
        <f>B2&amp;C104&amp;D128</f>
        <v>DISTRIBUCION VOLUMEN X CRITERIO (kg ó litros)Total Bebidas FriasOTROS</v>
      </c>
      <c r="B128">
        <v>0</v>
      </c>
      <c r="C128">
        <v>0</v>
      </c>
      <c r="D128" t="s">
        <v>85</v>
      </c>
      <c r="E128">
        <v>0.22217796088142991</v>
      </c>
      <c r="F128">
        <v>1.2704222204252988</v>
      </c>
      <c r="G128">
        <v>1.4768268493679304</v>
      </c>
      <c r="H128">
        <v>0</v>
      </c>
      <c r="I128">
        <v>0</v>
      </c>
      <c r="J128">
        <v>0</v>
      </c>
    </row>
    <row r="129" spans="1:10" x14ac:dyDescent="0.35">
      <c r="A129" t="str">
        <f>B2&amp;C104&amp;D129</f>
        <v>DISTRIBUCION VOLUMEN X CRITERIO (kg ó litros)Total Bebidas FriasESTAR TRABAJANDO</v>
      </c>
      <c r="B129">
        <v>0</v>
      </c>
      <c r="C129">
        <v>0</v>
      </c>
      <c r="D129" t="s">
        <v>87</v>
      </c>
      <c r="E129">
        <v>10.168691033205391</v>
      </c>
      <c r="F129">
        <v>10.18816404768198</v>
      </c>
      <c r="G129">
        <v>16.676854669493672</v>
      </c>
      <c r="H129">
        <v>0</v>
      </c>
      <c r="I129">
        <v>0</v>
      </c>
      <c r="J129">
        <v>0</v>
      </c>
    </row>
    <row r="130" spans="1:10" x14ac:dyDescent="0.35">
      <c r="A130" t="str">
        <f>B2&amp;C104&amp;D130</f>
        <v>DISTRIBUCION VOLUMEN X CRITERIO (kg ó litros)Total Bebidas FriasCOMIDA DE NEGOCIOS</v>
      </c>
      <c r="B130">
        <v>0</v>
      </c>
      <c r="C130">
        <v>0</v>
      </c>
      <c r="D130" t="s">
        <v>88</v>
      </c>
      <c r="E130">
        <v>8.8129019408669559E-2</v>
      </c>
      <c r="F130">
        <v>0.16174323590920525</v>
      </c>
      <c r="G130">
        <v>0.64090446234889531</v>
      </c>
      <c r="H130">
        <v>0</v>
      </c>
      <c r="I130">
        <v>0</v>
      </c>
      <c r="J130">
        <v>0</v>
      </c>
    </row>
    <row r="131" spans="1:10" x14ac:dyDescent="0.35">
      <c r="A131" t="str">
        <f>B2&amp;C104&amp;D131</f>
        <v>DISTRIBUCION VOLUMEN X CRITERIO (kg ó litros)Total Bebidas FriasPOR PLACER/RELAX</v>
      </c>
      <c r="B131">
        <v>0</v>
      </c>
      <c r="C131">
        <v>0</v>
      </c>
      <c r="D131" t="s">
        <v>89</v>
      </c>
      <c r="E131">
        <v>12.345350038690457</v>
      </c>
      <c r="F131">
        <v>19.827810603280192</v>
      </c>
      <c r="G131">
        <v>15.011787187129949</v>
      </c>
      <c r="H131">
        <v>0</v>
      </c>
      <c r="I131">
        <v>0</v>
      </c>
      <c r="J131">
        <v>0</v>
      </c>
    </row>
    <row r="132" spans="1:10" x14ac:dyDescent="0.35">
      <c r="A132" t="str">
        <f>B2&amp;C104&amp;D132</f>
        <v>DISTRIBUCION VOLUMEN X CRITERIO (kg ó litros)Total Bebidas FriasTENER HAMBRE/SIN PLANIFICAR</v>
      </c>
      <c r="B132">
        <v>0</v>
      </c>
      <c r="C132">
        <v>0</v>
      </c>
      <c r="D132" t="s">
        <v>90</v>
      </c>
      <c r="E132">
        <v>30.980568069123809</v>
      </c>
      <c r="F132">
        <v>26.027314703226672</v>
      </c>
      <c r="G132">
        <v>24.019245273921918</v>
      </c>
      <c r="H132">
        <v>0</v>
      </c>
      <c r="I132">
        <v>0</v>
      </c>
      <c r="J132">
        <v>0</v>
      </c>
    </row>
    <row r="133" spans="1:10" x14ac:dyDescent="0.35">
      <c r="A133" t="str">
        <f>B2&amp;C104&amp;D133</f>
        <v>DISTRIBUCION VOLUMEN X CRITERIO (kg ó litros)Total Bebidas FriasESTAR DE COMPRAS</v>
      </c>
      <c r="B133">
        <v>0</v>
      </c>
      <c r="C133">
        <v>0</v>
      </c>
      <c r="D133" t="s">
        <v>91</v>
      </c>
      <c r="E133">
        <v>5.6968883669987918</v>
      </c>
      <c r="F133">
        <v>2.1614017752260164</v>
      </c>
      <c r="G133">
        <v>4.0279651962766669</v>
      </c>
      <c r="H133">
        <v>0</v>
      </c>
      <c r="I133">
        <v>0</v>
      </c>
      <c r="J133">
        <v>0</v>
      </c>
    </row>
    <row r="134" spans="1:10" x14ac:dyDescent="0.35">
      <c r="A134" t="str">
        <f>B2&amp;C104&amp;D134</f>
        <v>DISTRIBUCION VOLUMEN X CRITERIO (kg ó litros)Total Bebidas FriasNO COCINAR EN CASA</v>
      </c>
      <c r="B134">
        <v>0</v>
      </c>
      <c r="C134">
        <v>0</v>
      </c>
      <c r="D134" t="s">
        <v>92</v>
      </c>
      <c r="E134">
        <v>5.8090394174796645</v>
      </c>
      <c r="F134">
        <v>4.786468963764464</v>
      </c>
      <c r="G134">
        <v>3.8234497085344517</v>
      </c>
      <c r="H134">
        <v>0</v>
      </c>
      <c r="I134">
        <v>0</v>
      </c>
      <c r="J134">
        <v>0</v>
      </c>
    </row>
    <row r="135" spans="1:10" x14ac:dyDescent="0.35">
      <c r="A135" t="str">
        <f>B2&amp;C104&amp;D135</f>
        <v>DISTRIBUCION VOLUMEN X CRITERIO (kg ó litros)Total Bebidas FriasCELEBRACION/FIESTA/SALIR TOMAR</v>
      </c>
      <c r="B135">
        <v>0</v>
      </c>
      <c r="C135">
        <v>0</v>
      </c>
      <c r="D135" t="s">
        <v>93</v>
      </c>
      <c r="E135">
        <v>20.659912744041385</v>
      </c>
      <c r="F135">
        <v>23.501965934488194</v>
      </c>
      <c r="G135">
        <v>23.751147625413932</v>
      </c>
      <c r="H135">
        <v>0</v>
      </c>
      <c r="I135">
        <v>0</v>
      </c>
      <c r="J135">
        <v>0</v>
      </c>
    </row>
    <row r="136" spans="1:10" x14ac:dyDescent="0.35">
      <c r="A136" t="str">
        <f>B2&amp;C104&amp;D136</f>
        <v>DISTRIBUCION VOLUMEN X CRITERIO (kg ó litros)Total Bebidas FriasVIENDO DEPORTES</v>
      </c>
      <c r="B136">
        <v>0</v>
      </c>
      <c r="C136">
        <v>0</v>
      </c>
      <c r="D136" t="s">
        <v>94</v>
      </c>
      <c r="E136">
        <v>0.8517602660420146</v>
      </c>
      <c r="F136">
        <v>1.0481258305971213</v>
      </c>
      <c r="G136">
        <v>1.1949533319707424</v>
      </c>
      <c r="H136">
        <v>0</v>
      </c>
      <c r="I136">
        <v>0</v>
      </c>
      <c r="J136">
        <v>0</v>
      </c>
    </row>
    <row r="137" spans="1:10" x14ac:dyDescent="0.35">
      <c r="A137" t="str">
        <f>B2&amp;C104&amp;D137</f>
        <v>DISTRIBUCION VOLUMEN X CRITERIO (kg ó litros)Total Bebidas FriasOTROS MOTIVOS</v>
      </c>
      <c r="B137">
        <v>0</v>
      </c>
      <c r="C137">
        <v>0</v>
      </c>
      <c r="D137" t="s">
        <v>95</v>
      </c>
      <c r="E137">
        <v>13.399660258910556</v>
      </c>
      <c r="F137">
        <v>12.297007851390111</v>
      </c>
      <c r="G137">
        <v>10.853683738076814</v>
      </c>
      <c r="H137">
        <v>0</v>
      </c>
      <c r="I137">
        <v>0</v>
      </c>
      <c r="J137">
        <v>0</v>
      </c>
    </row>
    <row r="138" spans="1:10" x14ac:dyDescent="0.35">
      <c r="A138" t="str">
        <f>B2&amp;C138&amp;D138</f>
        <v>DISTRIBUCION VOLUMEN X CRITERIO (kg ó litros)Total Bebidas CalientesT.ESPAÑA</v>
      </c>
      <c r="B138">
        <v>0</v>
      </c>
      <c r="C138" t="s">
        <v>17</v>
      </c>
      <c r="D138" t="s">
        <v>59</v>
      </c>
      <c r="E138">
        <v>100</v>
      </c>
      <c r="F138">
        <v>100</v>
      </c>
      <c r="G138">
        <v>100</v>
      </c>
      <c r="H138">
        <v>0</v>
      </c>
      <c r="I138">
        <v>0</v>
      </c>
      <c r="J138">
        <v>0</v>
      </c>
    </row>
    <row r="139" spans="1:10" x14ac:dyDescent="0.35">
      <c r="A139" t="str">
        <f>B2&amp;C138&amp;D139</f>
        <v>DISTRIBUCION VOLUMEN X CRITERIO (kg ó litros)Total Bebidas CalientesEN LA CALLE</v>
      </c>
      <c r="B139">
        <v>0</v>
      </c>
      <c r="C139">
        <v>0</v>
      </c>
      <c r="D139" t="s">
        <v>60</v>
      </c>
      <c r="E139">
        <v>4.3133000356600624</v>
      </c>
      <c r="F139">
        <v>6.2070673887635337</v>
      </c>
      <c r="G139">
        <v>1.4937121150869748</v>
      </c>
      <c r="H139">
        <v>0</v>
      </c>
      <c r="I139">
        <v>0</v>
      </c>
      <c r="J139">
        <v>0</v>
      </c>
    </row>
    <row r="140" spans="1:10" x14ac:dyDescent="0.35">
      <c r="A140" t="str">
        <f>B2&amp;C138&amp;D140</f>
        <v>DISTRIBUCION VOLUMEN X CRITERIO (kg ó litros)Total Bebidas CalientesEN CASA DE OTROS</v>
      </c>
      <c r="B140">
        <v>0</v>
      </c>
      <c r="C140">
        <v>0</v>
      </c>
      <c r="D140" t="s">
        <v>61</v>
      </c>
      <c r="E140">
        <v>1.754074401228833</v>
      </c>
      <c r="F140">
        <v>3.3390212884305188</v>
      </c>
      <c r="G140">
        <v>2.3762165179558767</v>
      </c>
      <c r="H140">
        <v>0</v>
      </c>
      <c r="I140">
        <v>0</v>
      </c>
      <c r="J140">
        <v>0</v>
      </c>
    </row>
    <row r="141" spans="1:10" x14ac:dyDescent="0.35">
      <c r="A141" t="str">
        <f>B2&amp;C138&amp;D141</f>
        <v>DISTRIBUCION VOLUMEN X CRITERIO (kg ó litros)Total Bebidas CalientesEN EL ESTABLECIMIENTO</v>
      </c>
      <c r="B141">
        <v>0</v>
      </c>
      <c r="C141">
        <v>0</v>
      </c>
      <c r="D141" t="s">
        <v>62</v>
      </c>
      <c r="E141">
        <v>76.245705108507778</v>
      </c>
      <c r="F141">
        <v>75.670540491625871</v>
      </c>
      <c r="G141">
        <v>77.367733762293881</v>
      </c>
      <c r="H141">
        <v>0</v>
      </c>
      <c r="I141">
        <v>0</v>
      </c>
      <c r="J141">
        <v>0</v>
      </c>
    </row>
    <row r="142" spans="1:10" x14ac:dyDescent="0.35">
      <c r="A142" t="str">
        <f>B2&amp;C138&amp;D142</f>
        <v>DISTRIBUCION VOLUMEN X CRITERIO (kg ó litros)Total Bebidas CalientesEN EL TRABAJO</v>
      </c>
      <c r="B142">
        <v>0</v>
      </c>
      <c r="C142">
        <v>0</v>
      </c>
      <c r="D142" t="s">
        <v>63</v>
      </c>
      <c r="E142">
        <v>6.874090161666464</v>
      </c>
      <c r="F142">
        <v>7.9334702534087489</v>
      </c>
      <c r="G142">
        <v>8.9305712502617993</v>
      </c>
      <c r="H142">
        <v>0</v>
      </c>
      <c r="I142">
        <v>0</v>
      </c>
      <c r="J142">
        <v>0</v>
      </c>
    </row>
    <row r="143" spans="1:10" x14ac:dyDescent="0.35">
      <c r="A143" t="str">
        <f>B2&amp;C138&amp;D143</f>
        <v>DISTRIBUCION VOLUMEN X CRITERIO (kg ó litros)Total Bebidas CalientesEN COLEGIO/INSTITUTO/UNIV.</v>
      </c>
      <c r="B143">
        <v>0</v>
      </c>
      <c r="C143">
        <v>0</v>
      </c>
      <c r="D143" t="s">
        <v>64</v>
      </c>
      <c r="E143" t="s">
        <v>168</v>
      </c>
      <c r="F143">
        <v>1.0160417327047727E-2</v>
      </c>
      <c r="G143">
        <v>4.7837930835295799E-2</v>
      </c>
      <c r="H143">
        <v>0</v>
      </c>
      <c r="I143">
        <v>0</v>
      </c>
      <c r="J143">
        <v>0</v>
      </c>
    </row>
    <row r="144" spans="1:10" x14ac:dyDescent="0.35">
      <c r="A144" t="str">
        <f>B2&amp;C138&amp;D144</f>
        <v>DISTRIBUCION VOLUMEN X CRITERIO (kg ó litros)Total Bebidas CalientesEN MI CASA</v>
      </c>
      <c r="B144">
        <v>0</v>
      </c>
      <c r="C144">
        <v>0</v>
      </c>
      <c r="D144" t="s">
        <v>65</v>
      </c>
      <c r="E144">
        <v>6.5432627260811724</v>
      </c>
      <c r="F144">
        <v>5.9781361613425812</v>
      </c>
      <c r="G144">
        <v>2.8689470573118063</v>
      </c>
      <c r="H144">
        <v>0</v>
      </c>
      <c r="I144">
        <v>0</v>
      </c>
      <c r="J144">
        <v>0</v>
      </c>
    </row>
    <row r="145" spans="1:10" x14ac:dyDescent="0.35">
      <c r="A145" t="str">
        <f>B2&amp;C138&amp;D145</f>
        <v>DISTRIBUCION VOLUMEN X CRITERIO (kg ó litros)Total Bebidas CalientesEN M.TRANSP.(AVION,TREN,AUTOC,E</v>
      </c>
      <c r="B145">
        <v>0</v>
      </c>
      <c r="C145">
        <v>0</v>
      </c>
      <c r="D145" t="s">
        <v>66</v>
      </c>
      <c r="E145">
        <v>2.3765357695798581</v>
      </c>
      <c r="F145">
        <v>0.8017443529227859</v>
      </c>
      <c r="G145">
        <v>3.3734596099924525</v>
      </c>
      <c r="H145">
        <v>0</v>
      </c>
      <c r="I145">
        <v>0</v>
      </c>
      <c r="J145">
        <v>0</v>
      </c>
    </row>
    <row r="146" spans="1:10" x14ac:dyDescent="0.35">
      <c r="A146" t="str">
        <f>B2&amp;C138&amp;D146</f>
        <v>DISTRIBUCION VOLUMEN X CRITERIO (kg ó litros)Total Bebidas CalientesEN OTRO LUGAR</v>
      </c>
      <c r="B146">
        <v>0</v>
      </c>
      <c r="C146">
        <v>0</v>
      </c>
      <c r="D146" t="s">
        <v>67</v>
      </c>
      <c r="E146">
        <v>1.8930287938435071</v>
      </c>
      <c r="F146">
        <v>5.9854104298863821E-2</v>
      </c>
      <c r="G146">
        <v>3.5415304812518826</v>
      </c>
      <c r="H146">
        <v>0</v>
      </c>
      <c r="I146">
        <v>0</v>
      </c>
      <c r="J146">
        <v>0</v>
      </c>
    </row>
    <row r="147" spans="1:10" x14ac:dyDescent="0.35">
      <c r="A147" t="str">
        <f>B2&amp;C138&amp;D147</f>
        <v>DISTRIBUCION VOLUMEN X CRITERIO (kg ó litros)Total Bebidas CalientesDESAYUNO</v>
      </c>
      <c r="B147">
        <v>0</v>
      </c>
      <c r="C147">
        <v>0</v>
      </c>
      <c r="D147" t="s">
        <v>69</v>
      </c>
      <c r="E147">
        <v>58.144620317294141</v>
      </c>
      <c r="F147">
        <v>64.777734774096487</v>
      </c>
      <c r="G147">
        <v>56.475047218939132</v>
      </c>
      <c r="H147">
        <v>0</v>
      </c>
      <c r="I147">
        <v>0</v>
      </c>
      <c r="J147">
        <v>0</v>
      </c>
    </row>
    <row r="148" spans="1:10" x14ac:dyDescent="0.35">
      <c r="A148" t="str">
        <f>B2&amp;C138&amp;D148</f>
        <v>DISTRIBUCION VOLUMEN X CRITERIO (kg ó litros)Total Bebidas CalientesAPERITIVO/ANTES DE COMER</v>
      </c>
      <c r="B148">
        <v>0</v>
      </c>
      <c r="C148">
        <v>0</v>
      </c>
      <c r="D148" t="s">
        <v>70</v>
      </c>
      <c r="E148">
        <v>10.257625674709358</v>
      </c>
      <c r="F148">
        <v>9.3706521160826846</v>
      </c>
      <c r="G148">
        <v>13.098442168224079</v>
      </c>
      <c r="H148">
        <v>0</v>
      </c>
      <c r="I148">
        <v>0</v>
      </c>
      <c r="J148">
        <v>0</v>
      </c>
    </row>
    <row r="149" spans="1:10" x14ac:dyDescent="0.35">
      <c r="A149" t="str">
        <f>B2&amp;C138&amp;D149</f>
        <v>DISTRIBUCION VOLUMEN X CRITERIO (kg ó litros)Total Bebidas CalientesCOMIDA</v>
      </c>
      <c r="B149">
        <v>0</v>
      </c>
      <c r="C149">
        <v>0</v>
      </c>
      <c r="D149" t="s">
        <v>71</v>
      </c>
      <c r="E149">
        <v>2.8646806486675258</v>
      </c>
      <c r="F149">
        <v>4.6361257252508539</v>
      </c>
      <c r="G149">
        <v>5.0421001419455962</v>
      </c>
      <c r="H149">
        <v>0</v>
      </c>
      <c r="I149">
        <v>0</v>
      </c>
      <c r="J149">
        <v>0</v>
      </c>
    </row>
    <row r="150" spans="1:10" x14ac:dyDescent="0.35">
      <c r="A150" t="str">
        <f>B2&amp;C138&amp;D150</f>
        <v>DISTRIBUCION VOLUMEN X CRITERIO (kg ó litros)Total Bebidas CalientesTARDE/MERIENDA</v>
      </c>
      <c r="B150">
        <v>0</v>
      </c>
      <c r="C150">
        <v>0</v>
      </c>
      <c r="D150" t="s">
        <v>72</v>
      </c>
      <c r="E150">
        <v>16.853222770667429</v>
      </c>
      <c r="F150">
        <v>11.145507353218969</v>
      </c>
      <c r="G150">
        <v>15.641125749861676</v>
      </c>
      <c r="H150">
        <v>0</v>
      </c>
      <c r="I150">
        <v>0</v>
      </c>
      <c r="J150">
        <v>0</v>
      </c>
    </row>
    <row r="151" spans="1:10" x14ac:dyDescent="0.35">
      <c r="A151" t="str">
        <f>B2&amp;C138&amp;D151</f>
        <v>DISTRIBUCION VOLUMEN X CRITERIO (kg ó litros)Total Bebidas CalientesANTES DE CENAR</v>
      </c>
      <c r="B151">
        <v>0</v>
      </c>
      <c r="C151">
        <v>0</v>
      </c>
      <c r="D151" t="s">
        <v>73</v>
      </c>
      <c r="E151">
        <v>5.5000161803353231</v>
      </c>
      <c r="F151">
        <v>6.8220439816883944</v>
      </c>
      <c r="G151">
        <v>4.5348585946291129</v>
      </c>
      <c r="H151">
        <v>0</v>
      </c>
      <c r="I151">
        <v>0</v>
      </c>
      <c r="J151">
        <v>0</v>
      </c>
    </row>
    <row r="152" spans="1:10" x14ac:dyDescent="0.35">
      <c r="A152" t="str">
        <f>B2&amp;C138&amp;D152</f>
        <v>DISTRIBUCION VOLUMEN X CRITERIO (kg ó litros)Total Bebidas CalientesCENA</v>
      </c>
      <c r="B152">
        <v>0</v>
      </c>
      <c r="C152">
        <v>0</v>
      </c>
      <c r="D152" t="s">
        <v>74</v>
      </c>
      <c r="E152">
        <v>0.33638626374879527</v>
      </c>
      <c r="F152">
        <v>0.42562916032406628</v>
      </c>
      <c r="G152">
        <v>0.31753756844046005</v>
      </c>
      <c r="H152">
        <v>0</v>
      </c>
      <c r="I152">
        <v>0</v>
      </c>
      <c r="J152">
        <v>0</v>
      </c>
    </row>
    <row r="153" spans="1:10" x14ac:dyDescent="0.35">
      <c r="A153" t="str">
        <f>B2&amp;C138&amp;D153</f>
        <v>DISTRIBUCION VOLUMEN X CRITERIO (kg ó litros)Total Bebidas CalientesDESPUES DE LA CENA</v>
      </c>
      <c r="B153">
        <v>0</v>
      </c>
      <c r="C153">
        <v>0</v>
      </c>
      <c r="D153" t="s">
        <v>75</v>
      </c>
      <c r="E153">
        <v>2.1114495453394033</v>
      </c>
      <c r="F153">
        <v>0.46483150608826357</v>
      </c>
      <c r="G153">
        <v>0.69836294636540341</v>
      </c>
      <c r="H153">
        <v>0</v>
      </c>
      <c r="I153">
        <v>0</v>
      </c>
      <c r="J153">
        <v>0</v>
      </c>
    </row>
    <row r="154" spans="1:10" x14ac:dyDescent="0.35">
      <c r="A154" t="str">
        <f>B2&amp;C138&amp;D154</f>
        <v>DISTRIBUCION VOLUMEN X CRITERIO (kg ó litros)Total Bebidas CalientesDURANTE EL DIA</v>
      </c>
      <c r="B154">
        <v>0</v>
      </c>
      <c r="C154">
        <v>0</v>
      </c>
      <c r="D154" t="s">
        <v>76</v>
      </c>
      <c r="E154">
        <v>3.9320003766188627</v>
      </c>
      <c r="F154">
        <v>2.3574632083149512</v>
      </c>
      <c r="G154">
        <v>4.1925335768154675</v>
      </c>
      <c r="H154">
        <v>0</v>
      </c>
      <c r="I154">
        <v>0</v>
      </c>
      <c r="J154">
        <v>0</v>
      </c>
    </row>
    <row r="155" spans="1:10" x14ac:dyDescent="0.35">
      <c r="A155" t="str">
        <f>B2&amp;C138&amp;D155</f>
        <v>DISTRIBUCION VOLUMEN X CRITERIO (kg ó litros)Total Bebidas CalientesCON AMIGOS</v>
      </c>
      <c r="B155">
        <v>0</v>
      </c>
      <c r="C155">
        <v>0</v>
      </c>
      <c r="D155" t="s">
        <v>78</v>
      </c>
      <c r="E155">
        <v>12.373660602715004</v>
      </c>
      <c r="F155">
        <v>14.087727298608236</v>
      </c>
      <c r="G155">
        <v>10.359897547535923</v>
      </c>
      <c r="H155">
        <v>0</v>
      </c>
      <c r="I155">
        <v>0</v>
      </c>
      <c r="J155">
        <v>0</v>
      </c>
    </row>
    <row r="156" spans="1:10" x14ac:dyDescent="0.35">
      <c r="A156" t="str">
        <f>B2&amp;C138&amp;D156</f>
        <v>DISTRIBUCION VOLUMEN X CRITERIO (kg ó litros)Total Bebidas CalientesCON CLIENTES</v>
      </c>
      <c r="B156">
        <v>0</v>
      </c>
      <c r="C156">
        <v>0</v>
      </c>
      <c r="D156" t="s">
        <v>79</v>
      </c>
      <c r="E156">
        <v>2.0143006177722409</v>
      </c>
      <c r="F156">
        <v>1.1612126946102843</v>
      </c>
      <c r="G156">
        <v>0.10545609051310879</v>
      </c>
      <c r="H156">
        <v>0</v>
      </c>
      <c r="I156">
        <v>0</v>
      </c>
      <c r="J156">
        <v>0</v>
      </c>
    </row>
    <row r="157" spans="1:10" x14ac:dyDescent="0.35">
      <c r="A157" t="str">
        <f>B2&amp;C138&amp;D157</f>
        <v>DISTRIBUCION VOLUMEN X CRITERIO (kg ó litros)Total Bebidas CalientesCON COMPAÑEROS DE TRABAJO</v>
      </c>
      <c r="B157">
        <v>0</v>
      </c>
      <c r="C157">
        <v>0</v>
      </c>
      <c r="D157" t="s">
        <v>80</v>
      </c>
      <c r="E157">
        <v>4.886599005222414</v>
      </c>
      <c r="F157">
        <v>8.0972686675064534</v>
      </c>
      <c r="G157">
        <v>8.0908565021306789</v>
      </c>
      <c r="H157">
        <v>0</v>
      </c>
      <c r="I157">
        <v>0</v>
      </c>
      <c r="J157">
        <v>0</v>
      </c>
    </row>
    <row r="158" spans="1:10" x14ac:dyDescent="0.35">
      <c r="A158" t="str">
        <f>B2&amp;C138&amp;D158</f>
        <v>DISTRIBUCION VOLUMEN X CRITERIO (kg ó litros)Total Bebidas CalientesCON COMPAÑEROS DE CLASE</v>
      </c>
      <c r="B158">
        <v>0</v>
      </c>
      <c r="C158">
        <v>0</v>
      </c>
      <c r="D158" t="s">
        <v>81</v>
      </c>
      <c r="E158">
        <v>1.4408309198844615</v>
      </c>
      <c r="F158">
        <v>1.3300912066414181E-2</v>
      </c>
      <c r="G158">
        <v>0.91466130304688631</v>
      </c>
      <c r="H158">
        <v>0</v>
      </c>
      <c r="I158">
        <v>0</v>
      </c>
      <c r="J158">
        <v>0</v>
      </c>
    </row>
    <row r="159" spans="1:10" x14ac:dyDescent="0.35">
      <c r="A159" t="str">
        <f>B2&amp;C138&amp;D159</f>
        <v>DISTRIBUCION VOLUMEN X CRITERIO (kg ó litros)Total Bebidas CalientesCON FAMILIA</v>
      </c>
      <c r="B159">
        <v>0</v>
      </c>
      <c r="C159">
        <v>0</v>
      </c>
      <c r="D159" t="s">
        <v>82</v>
      </c>
      <c r="E159">
        <v>15.315981906713519</v>
      </c>
      <c r="F159">
        <v>17.958030035570332</v>
      </c>
      <c r="G159">
        <v>22.663219462978329</v>
      </c>
      <c r="H159">
        <v>0</v>
      </c>
      <c r="I159">
        <v>0</v>
      </c>
      <c r="J159">
        <v>0</v>
      </c>
    </row>
    <row r="160" spans="1:10" x14ac:dyDescent="0.35">
      <c r="A160" t="str">
        <f>B2&amp;C138&amp;D160</f>
        <v>DISTRIBUCION VOLUMEN X CRITERIO (kg ó litros)Total Bebidas CalientesCON LA PAREJA</v>
      </c>
      <c r="B160">
        <v>0</v>
      </c>
      <c r="C160">
        <v>0</v>
      </c>
      <c r="D160" t="s">
        <v>83</v>
      </c>
      <c r="E160">
        <v>19.456038329009452</v>
      </c>
      <c r="F160">
        <v>21.039601662411258</v>
      </c>
      <c r="G160">
        <v>9.6640057870236227</v>
      </c>
      <c r="H160">
        <v>0</v>
      </c>
      <c r="I160">
        <v>0</v>
      </c>
      <c r="J160">
        <v>0</v>
      </c>
    </row>
    <row r="161" spans="1:10" x14ac:dyDescent="0.35">
      <c r="A161" t="str">
        <f>B2&amp;C138&amp;D161</f>
        <v>DISTRIBUCION VOLUMEN X CRITERIO (kg ó litros)Total Bebidas CalientesESTABA SOLO/A</v>
      </c>
      <c r="B161">
        <v>0</v>
      </c>
      <c r="C161">
        <v>0</v>
      </c>
      <c r="D161" t="s">
        <v>84</v>
      </c>
      <c r="E161">
        <v>44.350385052849418</v>
      </c>
      <c r="F161">
        <v>37.642840267402342</v>
      </c>
      <c r="G161">
        <v>48.201910098365403</v>
      </c>
      <c r="H161">
        <v>0</v>
      </c>
      <c r="I161">
        <v>0</v>
      </c>
      <c r="J161">
        <v>0</v>
      </c>
    </row>
    <row r="162" spans="1:10" x14ac:dyDescent="0.35">
      <c r="A162" t="str">
        <f>B2&amp;C138&amp;D162</f>
        <v>DISTRIBUCION VOLUMEN X CRITERIO (kg ó litros)Total Bebidas CalientesOTROS</v>
      </c>
      <c r="B162">
        <v>0</v>
      </c>
      <c r="C162">
        <v>0</v>
      </c>
      <c r="D162" t="s">
        <v>85</v>
      </c>
      <c r="E162">
        <v>0.16221273365314362</v>
      </c>
      <c r="F162" t="s">
        <v>168</v>
      </c>
      <c r="G162" t="s">
        <v>168</v>
      </c>
      <c r="H162">
        <v>0</v>
      </c>
      <c r="I162">
        <v>0</v>
      </c>
      <c r="J162">
        <v>0</v>
      </c>
    </row>
    <row r="163" spans="1:10" x14ac:dyDescent="0.35">
      <c r="A163" t="str">
        <f>B2&amp;C138&amp;D163</f>
        <v>DISTRIBUCION VOLUMEN X CRITERIO (kg ó litros)Total Bebidas CalientesESTAR TRABAJANDO</v>
      </c>
      <c r="B163">
        <v>0</v>
      </c>
      <c r="C163">
        <v>0</v>
      </c>
      <c r="D163" t="s">
        <v>87</v>
      </c>
      <c r="E163">
        <v>18.81563452944167</v>
      </c>
      <c r="F163">
        <v>22.133389978980418</v>
      </c>
      <c r="G163">
        <v>12.20700056202849</v>
      </c>
      <c r="H163">
        <v>0</v>
      </c>
      <c r="I163">
        <v>0</v>
      </c>
      <c r="J163">
        <v>0</v>
      </c>
    </row>
    <row r="164" spans="1:10" x14ac:dyDescent="0.35">
      <c r="A164" t="str">
        <f>B2&amp;C138&amp;D164</f>
        <v>DISTRIBUCION VOLUMEN X CRITERIO (kg ó litros)Total Bebidas CalientesCOMIDA DE NEGOCIOS</v>
      </c>
      <c r="B164">
        <v>0</v>
      </c>
      <c r="C164">
        <v>0</v>
      </c>
      <c r="D164" t="s">
        <v>88</v>
      </c>
      <c r="E164" t="s">
        <v>168</v>
      </c>
      <c r="F164" t="s">
        <v>168</v>
      </c>
      <c r="G164">
        <v>0.17685860207330467</v>
      </c>
      <c r="H164">
        <v>0</v>
      </c>
      <c r="I164">
        <v>0</v>
      </c>
      <c r="J164">
        <v>0</v>
      </c>
    </row>
    <row r="165" spans="1:10" x14ac:dyDescent="0.35">
      <c r="A165" t="str">
        <f>B2&amp;C138&amp;D165</f>
        <v>DISTRIBUCION VOLUMEN X CRITERIO (kg ó litros)Total Bebidas CalientesPOR PLACER/RELAX</v>
      </c>
      <c r="B165">
        <v>0</v>
      </c>
      <c r="C165">
        <v>0</v>
      </c>
      <c r="D165" t="s">
        <v>89</v>
      </c>
      <c r="E165">
        <v>13.673824653733021</v>
      </c>
      <c r="F165">
        <v>16.055070064241324</v>
      </c>
      <c r="G165">
        <v>10.899553825432569</v>
      </c>
      <c r="H165">
        <v>0</v>
      </c>
      <c r="I165">
        <v>0</v>
      </c>
      <c r="J165">
        <v>0</v>
      </c>
    </row>
    <row r="166" spans="1:10" x14ac:dyDescent="0.35">
      <c r="A166" t="str">
        <f>B2&amp;C138&amp;D166</f>
        <v>DISTRIBUCION VOLUMEN X CRITERIO (kg ó litros)Total Bebidas CalientesTENER HAMBRE/SIN PLANIFICAR</v>
      </c>
      <c r="B166">
        <v>0</v>
      </c>
      <c r="C166">
        <v>0</v>
      </c>
      <c r="D166" t="s">
        <v>90</v>
      </c>
      <c r="E166">
        <v>40.014512921057161</v>
      </c>
      <c r="F166">
        <v>32.624134991034587</v>
      </c>
      <c r="G166">
        <v>37.733360121245312</v>
      </c>
      <c r="H166">
        <v>0</v>
      </c>
      <c r="I166">
        <v>0</v>
      </c>
      <c r="J166">
        <v>0</v>
      </c>
    </row>
    <row r="167" spans="1:10" x14ac:dyDescent="0.35">
      <c r="A167" t="str">
        <f>B2&amp;C138&amp;D167</f>
        <v>DISTRIBUCION VOLUMEN X CRITERIO (kg ó litros)Total Bebidas CalientesESTAR DE COMPRAS</v>
      </c>
      <c r="B167">
        <v>0</v>
      </c>
      <c r="C167">
        <v>0</v>
      </c>
      <c r="D167" t="s">
        <v>91</v>
      </c>
      <c r="E167">
        <v>3.08382311129987</v>
      </c>
      <c r="F167">
        <v>0.54442915852196083</v>
      </c>
      <c r="G167">
        <v>0.39969478490319105</v>
      </c>
      <c r="H167">
        <v>0</v>
      </c>
      <c r="I167">
        <v>0</v>
      </c>
      <c r="J167">
        <v>0</v>
      </c>
    </row>
    <row r="168" spans="1:10" x14ac:dyDescent="0.35">
      <c r="A168" t="str">
        <f>B2&amp;C138&amp;D168</f>
        <v>DISTRIBUCION VOLUMEN X CRITERIO (kg ó litros)Total Bebidas CalientesNO COCINAR EN CASA</v>
      </c>
      <c r="B168">
        <v>0</v>
      </c>
      <c r="C168">
        <v>0</v>
      </c>
      <c r="D168" t="s">
        <v>92</v>
      </c>
      <c r="E168">
        <v>0.240027131243397</v>
      </c>
      <c r="F168">
        <v>1.3205348284399046</v>
      </c>
      <c r="G168">
        <v>1.6873856092144017</v>
      </c>
      <c r="H168">
        <v>0</v>
      </c>
      <c r="I168">
        <v>0</v>
      </c>
      <c r="J168">
        <v>0</v>
      </c>
    </row>
    <row r="169" spans="1:10" x14ac:dyDescent="0.35">
      <c r="A169" t="str">
        <f>B2&amp;C138&amp;D169</f>
        <v>DISTRIBUCION VOLUMEN X CRITERIO (kg ó litros)Total Bebidas CalientesCELEBRACION/FIESTA/SALIR TOMAR</v>
      </c>
      <c r="B169">
        <v>0</v>
      </c>
      <c r="C169">
        <v>0</v>
      </c>
      <c r="D169" t="s">
        <v>93</v>
      </c>
      <c r="E169">
        <v>18.611882835477942</v>
      </c>
      <c r="F169">
        <v>21.067935924478491</v>
      </c>
      <c r="G169">
        <v>33.734881408640184</v>
      </c>
      <c r="H169">
        <v>0</v>
      </c>
      <c r="I169">
        <v>0</v>
      </c>
      <c r="J169">
        <v>0</v>
      </c>
    </row>
    <row r="170" spans="1:10" x14ac:dyDescent="0.35">
      <c r="A170" t="str">
        <f>B2&amp;C138&amp;D170</f>
        <v>DISTRIBUCION VOLUMEN X CRITERIO (kg ó litros)Total Bebidas CalientesVIENDO DEPORTES</v>
      </c>
      <c r="B170">
        <v>0</v>
      </c>
      <c r="C170">
        <v>0</v>
      </c>
      <c r="D170" t="s">
        <v>94</v>
      </c>
      <c r="E170">
        <v>5.5164256848955089E-2</v>
      </c>
      <c r="F170">
        <v>1.3915155776608557</v>
      </c>
      <c r="G170">
        <v>0.90840682256862015</v>
      </c>
      <c r="H170">
        <v>0</v>
      </c>
      <c r="I170">
        <v>0</v>
      </c>
      <c r="J170">
        <v>0</v>
      </c>
    </row>
    <row r="171" spans="1:10" x14ac:dyDescent="0.35">
      <c r="A171" t="str">
        <f>B2&amp;C138&amp;D171</f>
        <v>DISTRIBUCION VOLUMEN X CRITERIO (kg ó litros)Total Bebidas CalientesOTROS MOTIVOS</v>
      </c>
      <c r="B171">
        <v>0</v>
      </c>
      <c r="C171">
        <v>0</v>
      </c>
      <c r="D171" t="s">
        <v>95</v>
      </c>
      <c r="E171">
        <v>5.5051345435962666</v>
      </c>
      <c r="F171">
        <v>4.8629762105319108</v>
      </c>
      <c r="G171">
        <v>2.2528651147869247</v>
      </c>
      <c r="H171">
        <v>0</v>
      </c>
      <c r="I171">
        <v>0</v>
      </c>
      <c r="J171">
        <v>0</v>
      </c>
    </row>
    <row r="172" spans="1:10" x14ac:dyDescent="0.35">
      <c r="A172" t="str">
        <f>B2&amp;C172&amp;D172</f>
        <v>DISTRIBUCION VOLUMEN X CRITERIO (kg ó litros)Total AperitivosT.ESPAÑA</v>
      </c>
      <c r="B172">
        <v>0</v>
      </c>
      <c r="C172" t="s">
        <v>18</v>
      </c>
      <c r="D172" t="s">
        <v>59</v>
      </c>
      <c r="E172">
        <v>100</v>
      </c>
      <c r="F172">
        <v>100</v>
      </c>
      <c r="G172">
        <v>100</v>
      </c>
      <c r="H172">
        <v>0</v>
      </c>
      <c r="I172">
        <v>0</v>
      </c>
      <c r="J172">
        <v>0</v>
      </c>
    </row>
    <row r="173" spans="1:10" x14ac:dyDescent="0.35">
      <c r="A173" t="str">
        <f>B2&amp;C172&amp;D173</f>
        <v>DISTRIBUCION VOLUMEN X CRITERIO (kg ó litros)Total AperitivosEN LA CALLE</v>
      </c>
      <c r="B173">
        <v>0</v>
      </c>
      <c r="C173">
        <v>0</v>
      </c>
      <c r="D173" t="s">
        <v>60</v>
      </c>
      <c r="E173">
        <v>35.995603659624976</v>
      </c>
      <c r="F173">
        <v>33.608879814579105</v>
      </c>
      <c r="G173">
        <v>32.755311106881905</v>
      </c>
      <c r="H173">
        <v>0</v>
      </c>
      <c r="I173">
        <v>0</v>
      </c>
      <c r="J173">
        <v>0</v>
      </c>
    </row>
    <row r="174" spans="1:10" x14ac:dyDescent="0.35">
      <c r="A174" t="str">
        <f>B2&amp;C172&amp;D174</f>
        <v>DISTRIBUCION VOLUMEN X CRITERIO (kg ó litros)Total AperitivosEN CASA DE OTROS</v>
      </c>
      <c r="B174">
        <v>0</v>
      </c>
      <c r="C174">
        <v>0</v>
      </c>
      <c r="D174" t="s">
        <v>61</v>
      </c>
      <c r="E174">
        <v>8.8676736537467526</v>
      </c>
      <c r="F174">
        <v>24.433787959258471</v>
      </c>
      <c r="G174">
        <v>25.737964647047118</v>
      </c>
      <c r="H174">
        <v>0</v>
      </c>
      <c r="I174">
        <v>0</v>
      </c>
      <c r="J174">
        <v>0</v>
      </c>
    </row>
    <row r="175" spans="1:10" x14ac:dyDescent="0.35">
      <c r="A175" t="str">
        <f>B2&amp;C172&amp;D175</f>
        <v>DISTRIBUCION VOLUMEN X CRITERIO (kg ó litros)Total AperitivosEN EL ESTABLECIMIENTO</v>
      </c>
      <c r="B175">
        <v>0</v>
      </c>
      <c r="C175">
        <v>0</v>
      </c>
      <c r="D175" t="s">
        <v>62</v>
      </c>
      <c r="E175">
        <v>11.965662698513265</v>
      </c>
      <c r="F175">
        <v>6.4880485742525282</v>
      </c>
      <c r="G175">
        <v>13.300317632063322</v>
      </c>
      <c r="H175">
        <v>0</v>
      </c>
      <c r="I175">
        <v>0</v>
      </c>
      <c r="J175">
        <v>0</v>
      </c>
    </row>
    <row r="176" spans="1:10" x14ac:dyDescent="0.35">
      <c r="A176" t="str">
        <f>B2&amp;C172&amp;D176</f>
        <v>DISTRIBUCION VOLUMEN X CRITERIO (kg ó litros)Total AperitivosEN EL TRABAJO</v>
      </c>
      <c r="B176">
        <v>0</v>
      </c>
      <c r="C176">
        <v>0</v>
      </c>
      <c r="D176" t="s">
        <v>63</v>
      </c>
      <c r="E176">
        <v>7.1110003952800138</v>
      </c>
      <c r="F176">
        <v>15.461538635229392</v>
      </c>
      <c r="G176">
        <v>9.963731263521975</v>
      </c>
      <c r="H176">
        <v>0</v>
      </c>
      <c r="I176">
        <v>0</v>
      </c>
      <c r="J176">
        <v>0</v>
      </c>
    </row>
    <row r="177" spans="1:10" x14ac:dyDescent="0.35">
      <c r="A177" t="str">
        <f>B2&amp;C172&amp;D177</f>
        <v>DISTRIBUCION VOLUMEN X CRITERIO (kg ó litros)Total AperitivosEN COLEGIO/INSTITUTO/UNIV.</v>
      </c>
      <c r="B177">
        <v>0</v>
      </c>
      <c r="C177">
        <v>0</v>
      </c>
      <c r="D177" t="s">
        <v>64</v>
      </c>
      <c r="E177">
        <v>0.33797281299939047</v>
      </c>
      <c r="F177">
        <v>0.13589425778903327</v>
      </c>
      <c r="G177">
        <v>3.4090019304269727</v>
      </c>
      <c r="H177">
        <v>0</v>
      </c>
      <c r="I177">
        <v>0</v>
      </c>
      <c r="J177">
        <v>0</v>
      </c>
    </row>
    <row r="178" spans="1:10" x14ac:dyDescent="0.35">
      <c r="A178" t="str">
        <f>B2&amp;C172&amp;D178</f>
        <v>DISTRIBUCION VOLUMEN X CRITERIO (kg ó litros)Total AperitivosEN MI CASA</v>
      </c>
      <c r="B178">
        <v>0</v>
      </c>
      <c r="C178">
        <v>0</v>
      </c>
      <c r="D178" t="s">
        <v>65</v>
      </c>
      <c r="E178">
        <v>21.536574143728281</v>
      </c>
      <c r="F178">
        <v>8.2126148264927039</v>
      </c>
      <c r="G178">
        <v>2.0621872205139575</v>
      </c>
      <c r="H178">
        <v>0</v>
      </c>
      <c r="I178">
        <v>0</v>
      </c>
      <c r="J178">
        <v>0</v>
      </c>
    </row>
    <row r="179" spans="1:10" x14ac:dyDescent="0.35">
      <c r="A179" t="str">
        <f>B2&amp;C172&amp;D179</f>
        <v>DISTRIBUCION VOLUMEN X CRITERIO (kg ó litros)Total AperitivosEN M.TRANSP.(AVION,TREN,AUTOC,E</v>
      </c>
      <c r="B179">
        <v>0</v>
      </c>
      <c r="C179">
        <v>0</v>
      </c>
      <c r="D179" t="s">
        <v>66</v>
      </c>
      <c r="E179">
        <v>4.1088820998236857</v>
      </c>
      <c r="F179">
        <v>4.7842806222139327</v>
      </c>
      <c r="G179">
        <v>2.5953908094950981</v>
      </c>
      <c r="H179">
        <v>0</v>
      </c>
      <c r="I179">
        <v>0</v>
      </c>
      <c r="J179">
        <v>0</v>
      </c>
    </row>
    <row r="180" spans="1:10" x14ac:dyDescent="0.35">
      <c r="A180" t="str">
        <f>B2&amp;C172&amp;D180</f>
        <v>DISTRIBUCION VOLUMEN X CRITERIO (kg ó litros)Total AperitivosEN OTRO LUGAR</v>
      </c>
      <c r="B180">
        <v>0</v>
      </c>
      <c r="C180">
        <v>0</v>
      </c>
      <c r="D180" t="s">
        <v>67</v>
      </c>
      <c r="E180">
        <v>10.076623797169125</v>
      </c>
      <c r="F180">
        <v>6.8749516242203255</v>
      </c>
      <c r="G180">
        <v>10.17610050527801</v>
      </c>
      <c r="H180">
        <v>0</v>
      </c>
      <c r="I180">
        <v>0</v>
      </c>
      <c r="J180">
        <v>0</v>
      </c>
    </row>
    <row r="181" spans="1:10" x14ac:dyDescent="0.35">
      <c r="A181" t="str">
        <f>B2&amp;C172&amp;D181</f>
        <v>DISTRIBUCION VOLUMEN X CRITERIO (kg ó litros)Total AperitivosDESAYUNO</v>
      </c>
      <c r="B181">
        <v>0</v>
      </c>
      <c r="C181">
        <v>0</v>
      </c>
      <c r="D181" t="s">
        <v>69</v>
      </c>
      <c r="E181">
        <v>5.1258883692024408</v>
      </c>
      <c r="F181">
        <v>3.1333735918740704</v>
      </c>
      <c r="G181">
        <v>8.0549514991705617</v>
      </c>
      <c r="H181">
        <v>0</v>
      </c>
      <c r="I181">
        <v>0</v>
      </c>
      <c r="J181">
        <v>0</v>
      </c>
    </row>
    <row r="182" spans="1:10" x14ac:dyDescent="0.35">
      <c r="A182" t="str">
        <f>B2&amp;C172&amp;D182</f>
        <v>DISTRIBUCION VOLUMEN X CRITERIO (kg ó litros)Total AperitivosAPERITIVO/ANTES DE COMER</v>
      </c>
      <c r="B182">
        <v>0</v>
      </c>
      <c r="C182">
        <v>0</v>
      </c>
      <c r="D182" t="s">
        <v>70</v>
      </c>
      <c r="E182">
        <v>25.154785019720816</v>
      </c>
      <c r="F182">
        <v>17.518391752099497</v>
      </c>
      <c r="G182">
        <v>17.406826898309951</v>
      </c>
      <c r="H182">
        <v>0</v>
      </c>
      <c r="I182">
        <v>0</v>
      </c>
      <c r="J182">
        <v>0</v>
      </c>
    </row>
    <row r="183" spans="1:10" x14ac:dyDescent="0.35">
      <c r="A183" t="str">
        <f>B2&amp;C172&amp;D183</f>
        <v>DISTRIBUCION VOLUMEN X CRITERIO (kg ó litros)Total AperitivosCOMIDA</v>
      </c>
      <c r="B183">
        <v>0</v>
      </c>
      <c r="C183">
        <v>0</v>
      </c>
      <c r="D183" t="s">
        <v>71</v>
      </c>
      <c r="E183">
        <v>10.238625035620954</v>
      </c>
      <c r="F183">
        <v>4.1593351431923358</v>
      </c>
      <c r="G183">
        <v>17.130693409537322</v>
      </c>
      <c r="H183">
        <v>0</v>
      </c>
      <c r="I183">
        <v>0</v>
      </c>
      <c r="J183">
        <v>0</v>
      </c>
    </row>
    <row r="184" spans="1:10" x14ac:dyDescent="0.35">
      <c r="A184" t="str">
        <f>B2&amp;C172&amp;D184</f>
        <v>DISTRIBUCION VOLUMEN X CRITERIO (kg ó litros)Total AperitivosTARDE/MERIENDA</v>
      </c>
      <c r="B184">
        <v>0</v>
      </c>
      <c r="C184">
        <v>0</v>
      </c>
      <c r="D184" t="s">
        <v>72</v>
      </c>
      <c r="E184">
        <v>29.518705309837333</v>
      </c>
      <c r="F184">
        <v>32.666419352835298</v>
      </c>
      <c r="G184">
        <v>31.044210482841113</v>
      </c>
      <c r="H184">
        <v>0</v>
      </c>
      <c r="I184">
        <v>0</v>
      </c>
      <c r="J184">
        <v>0</v>
      </c>
    </row>
    <row r="185" spans="1:10" x14ac:dyDescent="0.35">
      <c r="A185" t="str">
        <f>B2&amp;C172&amp;D185</f>
        <v>DISTRIBUCION VOLUMEN X CRITERIO (kg ó litros)Total AperitivosANTES DE CENAR</v>
      </c>
      <c r="B185">
        <v>0</v>
      </c>
      <c r="C185">
        <v>0</v>
      </c>
      <c r="D185" t="s">
        <v>73</v>
      </c>
      <c r="E185">
        <v>7.2104128087293704</v>
      </c>
      <c r="F185">
        <v>14.029536785810496</v>
      </c>
      <c r="G185">
        <v>5.7333044677644232</v>
      </c>
      <c r="H185">
        <v>0</v>
      </c>
      <c r="I185">
        <v>0</v>
      </c>
      <c r="J185">
        <v>0</v>
      </c>
    </row>
    <row r="186" spans="1:10" x14ac:dyDescent="0.35">
      <c r="A186" t="str">
        <f>B2&amp;C172&amp;D186</f>
        <v>DISTRIBUCION VOLUMEN X CRITERIO (kg ó litros)Total AperitivosCENA</v>
      </c>
      <c r="B186">
        <v>0</v>
      </c>
      <c r="C186">
        <v>0</v>
      </c>
      <c r="D186" t="s">
        <v>74</v>
      </c>
      <c r="E186">
        <v>2.3603360128266471</v>
      </c>
      <c r="F186">
        <v>2.7679081861105557</v>
      </c>
      <c r="G186">
        <v>1.1481574451521308</v>
      </c>
      <c r="H186">
        <v>0</v>
      </c>
      <c r="I186">
        <v>0</v>
      </c>
      <c r="J186">
        <v>0</v>
      </c>
    </row>
    <row r="187" spans="1:10" x14ac:dyDescent="0.35">
      <c r="A187" t="str">
        <f>B2&amp;C172&amp;D187</f>
        <v>DISTRIBUCION VOLUMEN X CRITERIO (kg ó litros)Total AperitivosDESPUES DE LA CENA</v>
      </c>
      <c r="B187">
        <v>0</v>
      </c>
      <c r="C187">
        <v>0</v>
      </c>
      <c r="D187" t="s">
        <v>75</v>
      </c>
      <c r="E187">
        <v>3.4827969683700681</v>
      </c>
      <c r="F187">
        <v>12.44800516410467</v>
      </c>
      <c r="G187">
        <v>0.605823511948541</v>
      </c>
      <c r="H187">
        <v>0</v>
      </c>
      <c r="I187">
        <v>0</v>
      </c>
      <c r="J187">
        <v>0</v>
      </c>
    </row>
    <row r="188" spans="1:10" x14ac:dyDescent="0.35">
      <c r="A188" t="str">
        <f>B2&amp;C172&amp;D188</f>
        <v>DISTRIBUCION VOLUMEN X CRITERIO (kg ó litros)Total AperitivosDURANTE EL DIA</v>
      </c>
      <c r="B188">
        <v>0</v>
      </c>
      <c r="C188">
        <v>0</v>
      </c>
      <c r="D188" t="s">
        <v>76</v>
      </c>
      <c r="E188">
        <v>16.908445891319261</v>
      </c>
      <c r="F188">
        <v>13.27702375064502</v>
      </c>
      <c r="G188">
        <v>18.876037558814325</v>
      </c>
      <c r="H188">
        <v>0</v>
      </c>
      <c r="I188">
        <v>0</v>
      </c>
      <c r="J188">
        <v>0</v>
      </c>
    </row>
    <row r="189" spans="1:10" x14ac:dyDescent="0.35">
      <c r="A189" t="str">
        <f>B2&amp;C172&amp;D189</f>
        <v>DISTRIBUCION VOLUMEN X CRITERIO (kg ó litros)Total AperitivosCON AMIGOS</v>
      </c>
      <c r="B189">
        <v>0</v>
      </c>
      <c r="C189">
        <v>0</v>
      </c>
      <c r="D189" t="s">
        <v>78</v>
      </c>
      <c r="E189">
        <v>10.566341998063425</v>
      </c>
      <c r="F189">
        <v>14.504363379214947</v>
      </c>
      <c r="G189">
        <v>16.027793320236825</v>
      </c>
      <c r="H189">
        <v>0</v>
      </c>
      <c r="I189">
        <v>0</v>
      </c>
      <c r="J189">
        <v>0</v>
      </c>
    </row>
    <row r="190" spans="1:10" x14ac:dyDescent="0.35">
      <c r="A190" t="str">
        <f>B2&amp;C172&amp;D190</f>
        <v>DISTRIBUCION VOLUMEN X CRITERIO (kg ó litros)Total AperitivosCON CLIENTES</v>
      </c>
      <c r="B190">
        <v>0</v>
      </c>
      <c r="C190">
        <v>0</v>
      </c>
      <c r="D190" t="s">
        <v>79</v>
      </c>
      <c r="E190">
        <v>1.104005578610636</v>
      </c>
      <c r="F190">
        <v>0.8249846195720818</v>
      </c>
      <c r="G190">
        <v>2.0760231800609756</v>
      </c>
      <c r="H190">
        <v>0</v>
      </c>
      <c r="I190">
        <v>0</v>
      </c>
      <c r="J190">
        <v>0</v>
      </c>
    </row>
    <row r="191" spans="1:10" x14ac:dyDescent="0.35">
      <c r="A191" t="str">
        <f>B2&amp;C172&amp;D191</f>
        <v>DISTRIBUCION VOLUMEN X CRITERIO (kg ó litros)Total AperitivosCON COMPAÑEROS DE TRABAJO</v>
      </c>
      <c r="B191">
        <v>0</v>
      </c>
      <c r="C191">
        <v>0</v>
      </c>
      <c r="D191" t="s">
        <v>80</v>
      </c>
      <c r="E191">
        <v>0.79949212925388569</v>
      </c>
      <c r="F191">
        <v>4.8247631276095655</v>
      </c>
      <c r="G191">
        <v>8.3881434610836667</v>
      </c>
      <c r="H191">
        <v>0</v>
      </c>
      <c r="I191">
        <v>0</v>
      </c>
      <c r="J191">
        <v>0</v>
      </c>
    </row>
    <row r="192" spans="1:10" x14ac:dyDescent="0.35">
      <c r="A192" t="str">
        <f>B2&amp;C172&amp;D192</f>
        <v>DISTRIBUCION VOLUMEN X CRITERIO (kg ó litros)Total AperitivosCON COMPAÑEROS DE CLASE</v>
      </c>
      <c r="B192">
        <v>0</v>
      </c>
      <c r="C192">
        <v>0</v>
      </c>
      <c r="D192" t="s">
        <v>81</v>
      </c>
      <c r="E192">
        <v>6.204641891809673E-2</v>
      </c>
      <c r="F192" t="s">
        <v>168</v>
      </c>
      <c r="G192">
        <v>1.7741165498217799</v>
      </c>
      <c r="H192">
        <v>0</v>
      </c>
      <c r="I192">
        <v>0</v>
      </c>
      <c r="J192">
        <v>0</v>
      </c>
    </row>
    <row r="193" spans="1:10" x14ac:dyDescent="0.35">
      <c r="A193" t="str">
        <f>B2&amp;C172&amp;D193</f>
        <v>DISTRIBUCION VOLUMEN X CRITERIO (kg ó litros)Total AperitivosCON FAMILIA</v>
      </c>
      <c r="B193">
        <v>0</v>
      </c>
      <c r="C193">
        <v>0</v>
      </c>
      <c r="D193" t="s">
        <v>82</v>
      </c>
      <c r="E193">
        <v>16.782193445675006</v>
      </c>
      <c r="F193">
        <v>34.736070634469783</v>
      </c>
      <c r="G193">
        <v>23.56777354608721</v>
      </c>
      <c r="H193">
        <v>0</v>
      </c>
      <c r="I193">
        <v>0</v>
      </c>
      <c r="J193">
        <v>0</v>
      </c>
    </row>
    <row r="194" spans="1:10" x14ac:dyDescent="0.35">
      <c r="A194" t="str">
        <f>B2&amp;C172&amp;D194</f>
        <v>DISTRIBUCION VOLUMEN X CRITERIO (kg ó litros)Total AperitivosCON LA PAREJA</v>
      </c>
      <c r="B194">
        <v>0</v>
      </c>
      <c r="C194">
        <v>0</v>
      </c>
      <c r="D194" t="s">
        <v>83</v>
      </c>
      <c r="E194">
        <v>11.013078376883197</v>
      </c>
      <c r="F194">
        <v>8.802289392216311</v>
      </c>
      <c r="G194">
        <v>6.8706540556241595</v>
      </c>
      <c r="H194">
        <v>0</v>
      </c>
      <c r="I194">
        <v>0</v>
      </c>
      <c r="J194">
        <v>0</v>
      </c>
    </row>
    <row r="195" spans="1:10" x14ac:dyDescent="0.35">
      <c r="A195" t="str">
        <f>B2&amp;C172&amp;D195</f>
        <v>DISTRIBUCION VOLUMEN X CRITERIO (kg ó litros)Total AperitivosESTABA SOLO/A</v>
      </c>
      <c r="B195">
        <v>0</v>
      </c>
      <c r="C195">
        <v>0</v>
      </c>
      <c r="D195" t="s">
        <v>84</v>
      </c>
      <c r="E195">
        <v>58.449532929006196</v>
      </c>
      <c r="F195">
        <v>35.292000105055926</v>
      </c>
      <c r="G195">
        <v>40.557160287819869</v>
      </c>
      <c r="H195">
        <v>0</v>
      </c>
      <c r="I195">
        <v>0</v>
      </c>
      <c r="J195">
        <v>0</v>
      </c>
    </row>
    <row r="196" spans="1:10" x14ac:dyDescent="0.35">
      <c r="A196" t="str">
        <f>B2&amp;C172&amp;D196</f>
        <v>DISTRIBUCION VOLUMEN X CRITERIO (kg ó litros)Total AperitivosOTROS</v>
      </c>
      <c r="B196">
        <v>0</v>
      </c>
      <c r="C196">
        <v>0</v>
      </c>
      <c r="D196" t="s">
        <v>85</v>
      </c>
      <c r="E196">
        <v>1.2233070292108952</v>
      </c>
      <c r="F196">
        <v>1.0155274269967909</v>
      </c>
      <c r="G196">
        <v>0.73834199115823262</v>
      </c>
      <c r="H196">
        <v>0</v>
      </c>
      <c r="I196">
        <v>0</v>
      </c>
      <c r="J196">
        <v>0</v>
      </c>
    </row>
    <row r="197" spans="1:10" x14ac:dyDescent="0.35">
      <c r="A197" t="str">
        <f>B2&amp;C172&amp;D197</f>
        <v>DISTRIBUCION VOLUMEN X CRITERIO (kg ó litros)Total AperitivosESTAR TRABAJANDO</v>
      </c>
      <c r="B197">
        <v>0</v>
      </c>
      <c r="C197">
        <v>0</v>
      </c>
      <c r="D197" t="s">
        <v>87</v>
      </c>
      <c r="E197">
        <v>7.9402506935086254</v>
      </c>
      <c r="F197">
        <v>7.7407429498020903</v>
      </c>
      <c r="G197">
        <v>4.9998339341702778</v>
      </c>
      <c r="H197">
        <v>0</v>
      </c>
      <c r="I197">
        <v>0</v>
      </c>
      <c r="J197">
        <v>0</v>
      </c>
    </row>
    <row r="198" spans="1:10" x14ac:dyDescent="0.35">
      <c r="A198" t="str">
        <f>B2&amp;C172&amp;D198</f>
        <v>DISTRIBUCION VOLUMEN X CRITERIO (kg ó litros)Total AperitivosCOMIDA DE NEGOCIOS</v>
      </c>
      <c r="B198">
        <v>0</v>
      </c>
      <c r="C198">
        <v>0</v>
      </c>
      <c r="D198" t="s">
        <v>88</v>
      </c>
      <c r="E198" t="s">
        <v>168</v>
      </c>
      <c r="F198">
        <v>9.5271399888739824E-2</v>
      </c>
      <c r="G198">
        <v>1.8477053952936158</v>
      </c>
      <c r="H198">
        <v>0</v>
      </c>
      <c r="I198">
        <v>0</v>
      </c>
      <c r="J198">
        <v>0</v>
      </c>
    </row>
    <row r="199" spans="1:10" x14ac:dyDescent="0.35">
      <c r="A199" t="str">
        <f>B2&amp;C172&amp;D199</f>
        <v>DISTRIBUCION VOLUMEN X CRITERIO (kg ó litros)Total AperitivosPOR PLACER/RELAX</v>
      </c>
      <c r="B199">
        <v>0</v>
      </c>
      <c r="C199">
        <v>0</v>
      </c>
      <c r="D199" t="s">
        <v>89</v>
      </c>
      <c r="E199">
        <v>11.32667904669924</v>
      </c>
      <c r="F199">
        <v>15.216230767889863</v>
      </c>
      <c r="G199">
        <v>14.884095469090287</v>
      </c>
      <c r="H199">
        <v>0</v>
      </c>
      <c r="I199">
        <v>0</v>
      </c>
      <c r="J199">
        <v>0</v>
      </c>
    </row>
    <row r="200" spans="1:10" x14ac:dyDescent="0.35">
      <c r="A200" t="str">
        <f>B2&amp;C172&amp;D200</f>
        <v>DISTRIBUCION VOLUMEN X CRITERIO (kg ó litros)Total AperitivosTENER HAMBRE/SIN PLANIFICAR</v>
      </c>
      <c r="B200">
        <v>0</v>
      </c>
      <c r="C200">
        <v>0</v>
      </c>
      <c r="D200" t="s">
        <v>90</v>
      </c>
      <c r="E200">
        <v>42.506082667896138</v>
      </c>
      <c r="F200">
        <v>38.663881235361956</v>
      </c>
      <c r="G200">
        <v>39.558896764136904</v>
      </c>
      <c r="H200">
        <v>0</v>
      </c>
      <c r="I200">
        <v>0</v>
      </c>
      <c r="J200">
        <v>0</v>
      </c>
    </row>
    <row r="201" spans="1:10" x14ac:dyDescent="0.35">
      <c r="A201" t="str">
        <f>B2&amp;C172&amp;D201</f>
        <v>DISTRIBUCION VOLUMEN X CRITERIO (kg ó litros)Total AperitivosESTAR DE COMPRAS</v>
      </c>
      <c r="B201">
        <v>0</v>
      </c>
      <c r="C201">
        <v>0</v>
      </c>
      <c r="D201" t="s">
        <v>91</v>
      </c>
      <c r="E201">
        <v>15.562704474043434</v>
      </c>
      <c r="F201">
        <v>3.5601895159885619</v>
      </c>
      <c r="G201">
        <v>3.1252453463713059</v>
      </c>
      <c r="H201">
        <v>0</v>
      </c>
      <c r="I201">
        <v>0</v>
      </c>
      <c r="J201">
        <v>0</v>
      </c>
    </row>
    <row r="202" spans="1:10" x14ac:dyDescent="0.35">
      <c r="A202" t="str">
        <f>B2&amp;C172&amp;D202</f>
        <v>DISTRIBUCION VOLUMEN X CRITERIO (kg ó litros)Total AperitivosNO COCINAR EN CASA</v>
      </c>
      <c r="B202">
        <v>0</v>
      </c>
      <c r="C202">
        <v>0</v>
      </c>
      <c r="D202" t="s">
        <v>92</v>
      </c>
      <c r="E202">
        <v>2.9554015886735336</v>
      </c>
      <c r="F202">
        <v>1.0992787501249486</v>
      </c>
      <c r="G202">
        <v>3.4347484744000836</v>
      </c>
      <c r="H202">
        <v>0</v>
      </c>
      <c r="I202">
        <v>0</v>
      </c>
      <c r="J202">
        <v>0</v>
      </c>
    </row>
    <row r="203" spans="1:10" x14ac:dyDescent="0.35">
      <c r="A203" t="str">
        <f>B2&amp;C172&amp;D203</f>
        <v>DISTRIBUCION VOLUMEN X CRITERIO (kg ó litros)Total AperitivosCELEBRACION/FIESTA/SALIR TOMAR</v>
      </c>
      <c r="B203">
        <v>0</v>
      </c>
      <c r="C203">
        <v>0</v>
      </c>
      <c r="D203" t="s">
        <v>93</v>
      </c>
      <c r="E203">
        <v>6.576503608475134</v>
      </c>
      <c r="F203">
        <v>18.580253238947225</v>
      </c>
      <c r="G203">
        <v>19.182584555243473</v>
      </c>
      <c r="H203">
        <v>0</v>
      </c>
      <c r="I203">
        <v>0</v>
      </c>
      <c r="J203">
        <v>0</v>
      </c>
    </row>
    <row r="204" spans="1:10" x14ac:dyDescent="0.35">
      <c r="A204" t="str">
        <f>B2&amp;C172&amp;D204</f>
        <v>DISTRIBUCION VOLUMEN X CRITERIO (kg ó litros)Total AperitivosVIENDO DEPORTES</v>
      </c>
      <c r="B204">
        <v>0</v>
      </c>
      <c r="C204">
        <v>0</v>
      </c>
      <c r="D204" t="s">
        <v>94</v>
      </c>
      <c r="E204">
        <v>2.2949222667536704</v>
      </c>
      <c r="F204">
        <v>0.3500730902275126</v>
      </c>
      <c r="G204">
        <v>7.620415202954538</v>
      </c>
      <c r="H204">
        <v>0</v>
      </c>
      <c r="I204">
        <v>0</v>
      </c>
      <c r="J204">
        <v>0</v>
      </c>
    </row>
    <row r="205" spans="1:10" x14ac:dyDescent="0.35">
      <c r="A205" t="str">
        <f>B2&amp;C172&amp;D205</f>
        <v>DISTRIBUCION VOLUMEN X CRITERIO (kg ó litros)Total AperitivosOTROS MOTIVOS</v>
      </c>
      <c r="B205">
        <v>0</v>
      </c>
      <c r="C205">
        <v>0</v>
      </c>
      <c r="D205" t="s">
        <v>95</v>
      </c>
      <c r="E205">
        <v>10.837450615073832</v>
      </c>
      <c r="F205">
        <v>14.694067101138037</v>
      </c>
      <c r="G205">
        <v>5.3464787076927989</v>
      </c>
      <c r="H205">
        <v>0</v>
      </c>
      <c r="I205">
        <v>0</v>
      </c>
      <c r="J205">
        <v>0</v>
      </c>
    </row>
    <row r="206" spans="1:10" x14ac:dyDescent="0.35">
      <c r="A206" t="str">
        <f>B206&amp;C206&amp;D206</f>
        <v>PENETRACION (%)Total AlimentaciónT.ESPAÑA</v>
      </c>
      <c r="B206" t="s">
        <v>139</v>
      </c>
      <c r="C206" t="s">
        <v>142</v>
      </c>
      <c r="D206" t="s">
        <v>59</v>
      </c>
      <c r="E206">
        <v>47.248609999999999</v>
      </c>
      <c r="F206">
        <v>48.96951</v>
      </c>
      <c r="G206">
        <v>46.079090000000001</v>
      </c>
      <c r="H206">
        <v>0</v>
      </c>
      <c r="I206">
        <v>0</v>
      </c>
      <c r="J206">
        <v>0</v>
      </c>
    </row>
    <row r="207" spans="1:10" x14ac:dyDescent="0.35">
      <c r="A207" t="str">
        <f>B206&amp;C206&amp;D207</f>
        <v>PENETRACION (%)Total AlimentaciónEN LA CALLE</v>
      </c>
      <c r="B207">
        <v>0</v>
      </c>
      <c r="C207">
        <v>0</v>
      </c>
      <c r="D207" t="s">
        <v>60</v>
      </c>
      <c r="E207">
        <v>9.9099810000000002</v>
      </c>
      <c r="F207">
        <v>10.901630000000001</v>
      </c>
      <c r="G207">
        <v>9.6086430000000007</v>
      </c>
      <c r="H207">
        <v>0</v>
      </c>
      <c r="I207">
        <v>0</v>
      </c>
      <c r="J207">
        <v>0</v>
      </c>
    </row>
    <row r="208" spans="1:10" x14ac:dyDescent="0.35">
      <c r="A208" t="str">
        <f>B206&amp;C206&amp;D208</f>
        <v>PENETRACION (%)Total AlimentaciónEN CASA DE OTROS</v>
      </c>
      <c r="B208">
        <v>0</v>
      </c>
      <c r="C208">
        <v>0</v>
      </c>
      <c r="D208" t="s">
        <v>61</v>
      </c>
      <c r="E208">
        <v>7.5954040000000003</v>
      </c>
      <c r="F208">
        <v>8.6295850000000005</v>
      </c>
      <c r="G208">
        <v>7.4847029999999997</v>
      </c>
      <c r="H208">
        <v>0</v>
      </c>
      <c r="I208">
        <v>0</v>
      </c>
      <c r="J208">
        <v>0</v>
      </c>
    </row>
    <row r="209" spans="1:10" x14ac:dyDescent="0.35">
      <c r="A209" t="str">
        <f>B206&amp;C206&amp;D209</f>
        <v>PENETRACION (%)Total AlimentaciónEN EL ESTABLECIMIENTO</v>
      </c>
      <c r="B209">
        <v>0</v>
      </c>
      <c r="C209">
        <v>0</v>
      </c>
      <c r="D209" t="s">
        <v>62</v>
      </c>
      <c r="E209">
        <v>27.230170000000001</v>
      </c>
      <c r="F209">
        <v>27.75347</v>
      </c>
      <c r="G209">
        <v>29.002880000000001</v>
      </c>
      <c r="H209">
        <v>0</v>
      </c>
      <c r="I209">
        <v>0</v>
      </c>
      <c r="J209">
        <v>0</v>
      </c>
    </row>
    <row r="210" spans="1:10" x14ac:dyDescent="0.35">
      <c r="A210" t="str">
        <f>B206&amp;C206&amp;D210</f>
        <v>PENETRACION (%)Total AlimentaciónEN EL TRABAJO</v>
      </c>
      <c r="B210">
        <v>0</v>
      </c>
      <c r="C210">
        <v>0</v>
      </c>
      <c r="D210" t="s">
        <v>63</v>
      </c>
      <c r="E210">
        <v>4.5741069999999997</v>
      </c>
      <c r="F210">
        <v>4.3777590000000002</v>
      </c>
      <c r="G210">
        <v>4.343998</v>
      </c>
      <c r="H210">
        <v>0</v>
      </c>
      <c r="I210">
        <v>0</v>
      </c>
      <c r="J210">
        <v>0</v>
      </c>
    </row>
    <row r="211" spans="1:10" x14ac:dyDescent="0.35">
      <c r="A211" t="str">
        <f>B206&amp;C206&amp;D211</f>
        <v>PENETRACION (%)Total AlimentaciónEN COLEGIO/INSTITUTO/UNIV.</v>
      </c>
      <c r="B211">
        <v>0</v>
      </c>
      <c r="C211">
        <v>0</v>
      </c>
      <c r="D211" t="s">
        <v>64</v>
      </c>
      <c r="E211">
        <v>0.3097164</v>
      </c>
      <c r="F211">
        <v>0.55175529999999995</v>
      </c>
      <c r="G211">
        <v>0.81836240000000005</v>
      </c>
      <c r="H211">
        <v>0</v>
      </c>
      <c r="I211">
        <v>0</v>
      </c>
      <c r="J211">
        <v>0</v>
      </c>
    </row>
    <row r="212" spans="1:10" x14ac:dyDescent="0.35">
      <c r="A212" t="str">
        <f>B206&amp;C206&amp;D212</f>
        <v>PENETRACION (%)Total AlimentaciónEN MI CASA</v>
      </c>
      <c r="B212">
        <v>0</v>
      </c>
      <c r="C212">
        <v>0</v>
      </c>
      <c r="D212" t="s">
        <v>65</v>
      </c>
      <c r="E212">
        <v>18.769259999999999</v>
      </c>
      <c r="F212">
        <v>20.404409999999999</v>
      </c>
      <c r="G212">
        <v>18.37172</v>
      </c>
      <c r="H212">
        <v>0</v>
      </c>
      <c r="I212">
        <v>0</v>
      </c>
      <c r="J212">
        <v>0</v>
      </c>
    </row>
    <row r="213" spans="1:10" x14ac:dyDescent="0.35">
      <c r="A213" t="str">
        <f>B206&amp;C206&amp;D213</f>
        <v>PENETRACION (%)Total AlimentaciónEN M.TRANSP.(AVION,TREN,AUTOC,E</v>
      </c>
      <c r="B213">
        <v>0</v>
      </c>
      <c r="C213">
        <v>0</v>
      </c>
      <c r="D213" t="s">
        <v>66</v>
      </c>
      <c r="E213">
        <v>1.415748</v>
      </c>
      <c r="F213">
        <v>1.549453</v>
      </c>
      <c r="G213">
        <v>1.532923</v>
      </c>
      <c r="H213">
        <v>0</v>
      </c>
      <c r="I213">
        <v>0</v>
      </c>
      <c r="J213">
        <v>0</v>
      </c>
    </row>
    <row r="214" spans="1:10" x14ac:dyDescent="0.35">
      <c r="A214" t="str">
        <f>B206&amp;C206&amp;D214</f>
        <v>PENETRACION (%)Total AlimentaciónEN OTRO LUGAR</v>
      </c>
      <c r="B214">
        <v>0</v>
      </c>
      <c r="C214">
        <v>0</v>
      </c>
      <c r="D214" t="s">
        <v>67</v>
      </c>
      <c r="E214">
        <v>5.32409</v>
      </c>
      <c r="F214">
        <v>4.7878280000000002</v>
      </c>
      <c r="G214">
        <v>6.3435329999999999</v>
      </c>
      <c r="H214">
        <v>0</v>
      </c>
      <c r="I214">
        <v>0</v>
      </c>
      <c r="J214">
        <v>0</v>
      </c>
    </row>
    <row r="215" spans="1:10" x14ac:dyDescent="0.35">
      <c r="A215" t="str">
        <f>B206&amp;C206&amp;D215</f>
        <v>PENETRACION (%)Total AlimentaciónDESAYUNO</v>
      </c>
      <c r="B215">
        <v>0</v>
      </c>
      <c r="C215">
        <v>0</v>
      </c>
      <c r="D215" t="s">
        <v>69</v>
      </c>
      <c r="E215">
        <v>8.8918389999999992</v>
      </c>
      <c r="F215">
        <v>8.6169469999999997</v>
      </c>
      <c r="G215">
        <v>7.4829549999999996</v>
      </c>
      <c r="H215">
        <v>0</v>
      </c>
      <c r="I215">
        <v>0</v>
      </c>
      <c r="J215">
        <v>0</v>
      </c>
    </row>
    <row r="216" spans="1:10" x14ac:dyDescent="0.35">
      <c r="A216" t="str">
        <f>B206&amp;C206&amp;D216</f>
        <v>PENETRACION (%)Total AlimentaciónAPERITIVO/ANTES DE COMER</v>
      </c>
      <c r="B216">
        <v>0</v>
      </c>
      <c r="C216">
        <v>0</v>
      </c>
      <c r="D216" t="s">
        <v>70</v>
      </c>
      <c r="E216">
        <v>8.4587789999999998</v>
      </c>
      <c r="F216">
        <v>8.2517890000000005</v>
      </c>
      <c r="G216">
        <v>7.2296779999999998</v>
      </c>
      <c r="H216">
        <v>0</v>
      </c>
      <c r="I216">
        <v>0</v>
      </c>
      <c r="J216">
        <v>0</v>
      </c>
    </row>
    <row r="217" spans="1:10" x14ac:dyDescent="0.35">
      <c r="A217" t="str">
        <f>B206&amp;C206&amp;D217</f>
        <v>PENETRACION (%)Total AlimentaciónCOMIDA</v>
      </c>
      <c r="B217">
        <v>0</v>
      </c>
      <c r="C217">
        <v>0</v>
      </c>
      <c r="D217" t="s">
        <v>71</v>
      </c>
      <c r="E217">
        <v>26.775680000000001</v>
      </c>
      <c r="F217">
        <v>30.590129999999998</v>
      </c>
      <c r="G217">
        <v>30.115169999999999</v>
      </c>
      <c r="H217">
        <v>0</v>
      </c>
      <c r="I217">
        <v>0</v>
      </c>
      <c r="J217">
        <v>0</v>
      </c>
    </row>
    <row r="218" spans="1:10" x14ac:dyDescent="0.35">
      <c r="A218" t="str">
        <f>B206&amp;C206&amp;D218</f>
        <v>PENETRACION (%)Total AlimentaciónTARDE/MERIENDA</v>
      </c>
      <c r="B218">
        <v>0</v>
      </c>
      <c r="C218">
        <v>0</v>
      </c>
      <c r="D218" t="s">
        <v>72</v>
      </c>
      <c r="E218">
        <v>12.129759999999999</v>
      </c>
      <c r="F218">
        <v>13.1173</v>
      </c>
      <c r="G218">
        <v>12.02665</v>
      </c>
      <c r="H218">
        <v>0</v>
      </c>
      <c r="I218">
        <v>0</v>
      </c>
      <c r="J218">
        <v>0</v>
      </c>
    </row>
    <row r="219" spans="1:10" x14ac:dyDescent="0.35">
      <c r="A219" t="str">
        <f>B206&amp;C206&amp;D219</f>
        <v>PENETRACION (%)Total AlimentaciónANTES DE CENAR</v>
      </c>
      <c r="B219">
        <v>0</v>
      </c>
      <c r="C219">
        <v>0</v>
      </c>
      <c r="D219" t="s">
        <v>73</v>
      </c>
      <c r="E219">
        <v>3.878762</v>
      </c>
      <c r="F219">
        <v>2.9385319999999999</v>
      </c>
      <c r="G219">
        <v>2.7473589999999999</v>
      </c>
      <c r="H219">
        <v>0</v>
      </c>
      <c r="I219">
        <v>0</v>
      </c>
      <c r="J219">
        <v>0</v>
      </c>
    </row>
    <row r="220" spans="1:10" x14ac:dyDescent="0.35">
      <c r="A220" t="str">
        <f>B206&amp;C206&amp;D220</f>
        <v>PENETRACION (%)Total AlimentaciónCENA</v>
      </c>
      <c r="B220">
        <v>0</v>
      </c>
      <c r="C220">
        <v>0</v>
      </c>
      <c r="D220" t="s">
        <v>74</v>
      </c>
      <c r="E220">
        <v>20.439219999999999</v>
      </c>
      <c r="F220">
        <v>20.397970000000001</v>
      </c>
      <c r="G220">
        <v>20.248670000000001</v>
      </c>
      <c r="H220">
        <v>0</v>
      </c>
      <c r="I220">
        <v>0</v>
      </c>
      <c r="J220">
        <v>0</v>
      </c>
    </row>
    <row r="221" spans="1:10" x14ac:dyDescent="0.35">
      <c r="A221" t="str">
        <f>B206&amp;C206&amp;D221</f>
        <v>PENETRACION (%)Total AlimentaciónDESPUES DE LA CENA</v>
      </c>
      <c r="B221">
        <v>0</v>
      </c>
      <c r="C221">
        <v>0</v>
      </c>
      <c r="D221" t="s">
        <v>75</v>
      </c>
      <c r="E221">
        <v>2.4319289999999998</v>
      </c>
      <c r="F221">
        <v>2.4638300000000002</v>
      </c>
      <c r="G221">
        <v>2.8390580000000001</v>
      </c>
      <c r="H221">
        <v>0</v>
      </c>
      <c r="I221">
        <v>0</v>
      </c>
      <c r="J221">
        <v>0</v>
      </c>
    </row>
    <row r="222" spans="1:10" x14ac:dyDescent="0.35">
      <c r="A222" t="str">
        <f>B206&amp;C206&amp;D222</f>
        <v>PENETRACION (%)Total AlimentaciónDURANTE EL DIA</v>
      </c>
      <c r="B222">
        <v>0</v>
      </c>
      <c r="C222">
        <v>0</v>
      </c>
      <c r="D222" t="s">
        <v>76</v>
      </c>
      <c r="E222">
        <v>3.8842430000000001</v>
      </c>
      <c r="F222">
        <v>4.4811209999999999</v>
      </c>
      <c r="G222">
        <v>4.2282960000000003</v>
      </c>
      <c r="H222">
        <v>0</v>
      </c>
      <c r="I222">
        <v>0</v>
      </c>
      <c r="J222">
        <v>0</v>
      </c>
    </row>
    <row r="223" spans="1:10" x14ac:dyDescent="0.35">
      <c r="A223" t="str">
        <f>B206&amp;C206&amp;D223</f>
        <v>PENETRACION (%)Total AlimentaciónCON AMIGOS</v>
      </c>
      <c r="B223">
        <v>0</v>
      </c>
      <c r="C223">
        <v>0</v>
      </c>
      <c r="D223" t="s">
        <v>78</v>
      </c>
      <c r="E223">
        <v>15.896800000000001</v>
      </c>
      <c r="F223">
        <v>17.565290000000001</v>
      </c>
      <c r="G223">
        <v>14.41591</v>
      </c>
      <c r="H223">
        <v>0</v>
      </c>
      <c r="I223">
        <v>0</v>
      </c>
      <c r="J223">
        <v>0</v>
      </c>
    </row>
    <row r="224" spans="1:10" x14ac:dyDescent="0.35">
      <c r="A224" t="str">
        <f>B206&amp;C206&amp;D224</f>
        <v>PENETRACION (%)Total AlimentaciónCON CLIENTES</v>
      </c>
      <c r="B224">
        <v>0</v>
      </c>
      <c r="C224">
        <v>0</v>
      </c>
      <c r="D224" t="s">
        <v>79</v>
      </c>
      <c r="E224">
        <v>0.69735400000000003</v>
      </c>
      <c r="F224">
        <v>0.42962499999999998</v>
      </c>
      <c r="G224">
        <v>0.32440099999999999</v>
      </c>
      <c r="H224">
        <v>0</v>
      </c>
      <c r="I224">
        <v>0</v>
      </c>
      <c r="J224">
        <v>0</v>
      </c>
    </row>
    <row r="225" spans="1:10" x14ac:dyDescent="0.35">
      <c r="A225" t="str">
        <f>B206&amp;C206&amp;D225</f>
        <v>PENETRACION (%)Total AlimentaciónCON COMPAÑEROS DE TRABAJO</v>
      </c>
      <c r="B225">
        <v>0</v>
      </c>
      <c r="C225">
        <v>0</v>
      </c>
      <c r="D225" t="s">
        <v>80</v>
      </c>
      <c r="E225">
        <v>3.1832020000000001</v>
      </c>
      <c r="F225">
        <v>3.6389939999999998</v>
      </c>
      <c r="G225">
        <v>3.0312809999999999</v>
      </c>
      <c r="H225">
        <v>0</v>
      </c>
      <c r="I225">
        <v>0</v>
      </c>
      <c r="J225">
        <v>0</v>
      </c>
    </row>
    <row r="226" spans="1:10" x14ac:dyDescent="0.35">
      <c r="A226" t="str">
        <f>B206&amp;C206&amp;D226</f>
        <v>PENETRACION (%)Total AlimentaciónCON COMPAÑEROS DE CLASE</v>
      </c>
      <c r="B226">
        <v>0</v>
      </c>
      <c r="C226">
        <v>0</v>
      </c>
      <c r="D226" t="s">
        <v>81</v>
      </c>
      <c r="E226">
        <v>0.45134839999999998</v>
      </c>
      <c r="F226">
        <v>0.39864579999999999</v>
      </c>
      <c r="G226">
        <v>0.54992459999999999</v>
      </c>
      <c r="H226">
        <v>0</v>
      </c>
      <c r="I226">
        <v>0</v>
      </c>
      <c r="J226">
        <v>0</v>
      </c>
    </row>
    <row r="227" spans="1:10" x14ac:dyDescent="0.35">
      <c r="A227" t="str">
        <f>B206&amp;C206&amp;D227</f>
        <v>PENETRACION (%)Total AlimentaciónCON FAMILIA</v>
      </c>
      <c r="B227">
        <v>0</v>
      </c>
      <c r="C227">
        <v>0</v>
      </c>
      <c r="D227" t="s">
        <v>82</v>
      </c>
      <c r="E227">
        <v>24.02816</v>
      </c>
      <c r="F227">
        <v>27.882619999999999</v>
      </c>
      <c r="G227">
        <v>25.18327</v>
      </c>
      <c r="H227">
        <v>0</v>
      </c>
      <c r="I227">
        <v>0</v>
      </c>
      <c r="J227">
        <v>0</v>
      </c>
    </row>
    <row r="228" spans="1:10" x14ac:dyDescent="0.35">
      <c r="A228" t="str">
        <f>B206&amp;C206&amp;D228</f>
        <v>PENETRACION (%)Total AlimentaciónCON LA PAREJA</v>
      </c>
      <c r="B228">
        <v>0</v>
      </c>
      <c r="C228">
        <v>0</v>
      </c>
      <c r="D228" t="s">
        <v>83</v>
      </c>
      <c r="E228">
        <v>16.010649999999998</v>
      </c>
      <c r="F228">
        <v>18.366379999999999</v>
      </c>
      <c r="G228">
        <v>17.30179</v>
      </c>
      <c r="H228">
        <v>0</v>
      </c>
      <c r="I228">
        <v>0</v>
      </c>
      <c r="J228">
        <v>0</v>
      </c>
    </row>
    <row r="229" spans="1:10" x14ac:dyDescent="0.35">
      <c r="A229" t="str">
        <f>B206&amp;C206&amp;D229</f>
        <v>PENETRACION (%)Total AlimentaciónESTABA SOLO/A</v>
      </c>
      <c r="B229">
        <v>0</v>
      </c>
      <c r="C229">
        <v>0</v>
      </c>
      <c r="D229" t="s">
        <v>84</v>
      </c>
      <c r="E229">
        <v>15.56934</v>
      </c>
      <c r="F229">
        <v>13.17512</v>
      </c>
      <c r="G229">
        <v>13.7559</v>
      </c>
      <c r="H229">
        <v>0</v>
      </c>
      <c r="I229">
        <v>0</v>
      </c>
      <c r="J229">
        <v>0</v>
      </c>
    </row>
    <row r="230" spans="1:10" x14ac:dyDescent="0.35">
      <c r="A230" t="str">
        <f>B206&amp;C206&amp;D230</f>
        <v>PENETRACION (%)Total AlimentaciónOTROS</v>
      </c>
      <c r="B230">
        <v>0</v>
      </c>
      <c r="C230">
        <v>0</v>
      </c>
      <c r="D230" t="s">
        <v>85</v>
      </c>
      <c r="E230">
        <v>0.66839749999999998</v>
      </c>
      <c r="F230">
        <v>1.73898</v>
      </c>
      <c r="G230">
        <v>1.304332</v>
      </c>
      <c r="H230">
        <v>0</v>
      </c>
      <c r="I230">
        <v>0</v>
      </c>
      <c r="J230">
        <v>0</v>
      </c>
    </row>
    <row r="231" spans="1:10" x14ac:dyDescent="0.35">
      <c r="A231" t="str">
        <f>B206&amp;C206&amp;D231</f>
        <v>PENETRACION (%)Total AlimentaciónESTAR TRABAJANDO</v>
      </c>
      <c r="B231">
        <v>0</v>
      </c>
      <c r="C231">
        <v>0</v>
      </c>
      <c r="D231" t="s">
        <v>87</v>
      </c>
      <c r="E231">
        <v>6.3702170000000002</v>
      </c>
      <c r="F231">
        <v>5.5926729999999996</v>
      </c>
      <c r="G231">
        <v>5.5171510000000001</v>
      </c>
      <c r="H231">
        <v>0</v>
      </c>
      <c r="I231">
        <v>0</v>
      </c>
      <c r="J231">
        <v>0</v>
      </c>
    </row>
    <row r="232" spans="1:10" x14ac:dyDescent="0.35">
      <c r="A232" t="str">
        <f>B206&amp;C206&amp;D232</f>
        <v>PENETRACION (%)Total AlimentaciónCOMIDA DE NEGOCIOS</v>
      </c>
      <c r="B232">
        <v>0</v>
      </c>
      <c r="C232">
        <v>0</v>
      </c>
      <c r="D232" t="s">
        <v>88</v>
      </c>
      <c r="E232">
        <v>0.25729610000000003</v>
      </c>
      <c r="F232">
        <v>0.68793360000000003</v>
      </c>
      <c r="G232">
        <v>0.22932279999999999</v>
      </c>
      <c r="H232">
        <v>0</v>
      </c>
      <c r="I232">
        <v>0</v>
      </c>
      <c r="J232">
        <v>0</v>
      </c>
    </row>
    <row r="233" spans="1:10" x14ac:dyDescent="0.35">
      <c r="A233" t="str">
        <f>B206&amp;C206&amp;D233</f>
        <v>PENETRACION (%)Total AlimentaciónPOR PLACER/RELAX</v>
      </c>
      <c r="B233">
        <v>0</v>
      </c>
      <c r="C233">
        <v>0</v>
      </c>
      <c r="D233" t="s">
        <v>89</v>
      </c>
      <c r="E233">
        <v>15.03482</v>
      </c>
      <c r="F233">
        <v>16.662310000000002</v>
      </c>
      <c r="G233">
        <v>17.262450000000001</v>
      </c>
      <c r="H233">
        <v>0</v>
      </c>
      <c r="I233">
        <v>0</v>
      </c>
      <c r="J233">
        <v>0</v>
      </c>
    </row>
    <row r="234" spans="1:10" x14ac:dyDescent="0.35">
      <c r="A234" t="str">
        <f>B206&amp;C206&amp;D234</f>
        <v>PENETRACION (%)Total AlimentaciónTENER HAMBRE/SIN PLANIFICAR</v>
      </c>
      <c r="B234">
        <v>0</v>
      </c>
      <c r="C234">
        <v>0</v>
      </c>
      <c r="D234" t="s">
        <v>90</v>
      </c>
      <c r="E234">
        <v>23.956900000000001</v>
      </c>
      <c r="F234">
        <v>25.61337</v>
      </c>
      <c r="G234">
        <v>23.55951</v>
      </c>
      <c r="H234">
        <v>0</v>
      </c>
      <c r="I234">
        <v>0</v>
      </c>
      <c r="J234">
        <v>0</v>
      </c>
    </row>
    <row r="235" spans="1:10" x14ac:dyDescent="0.35">
      <c r="A235" t="str">
        <f>B206&amp;C206&amp;D235</f>
        <v>PENETRACION (%)Total AlimentaciónESTAR DE COMPRAS</v>
      </c>
      <c r="B235">
        <v>0</v>
      </c>
      <c r="C235">
        <v>0</v>
      </c>
      <c r="D235" t="s">
        <v>91</v>
      </c>
      <c r="E235">
        <v>7.0416819999999998</v>
      </c>
      <c r="F235">
        <v>4.8091189999999999</v>
      </c>
      <c r="G235">
        <v>5.0283480000000003</v>
      </c>
      <c r="H235">
        <v>0</v>
      </c>
      <c r="I235">
        <v>0</v>
      </c>
      <c r="J235">
        <v>0</v>
      </c>
    </row>
    <row r="236" spans="1:10" x14ac:dyDescent="0.35">
      <c r="A236" t="str">
        <f>B206&amp;C206&amp;D236</f>
        <v>PENETRACION (%)Total AlimentaciónNO COCINAR EN CASA</v>
      </c>
      <c r="B236">
        <v>0</v>
      </c>
      <c r="C236">
        <v>0</v>
      </c>
      <c r="D236" t="s">
        <v>92</v>
      </c>
      <c r="E236">
        <v>10.657360000000001</v>
      </c>
      <c r="F236">
        <v>11.270149999999999</v>
      </c>
      <c r="G236">
        <v>8.2418370000000003</v>
      </c>
      <c r="H236">
        <v>0</v>
      </c>
      <c r="I236">
        <v>0</v>
      </c>
      <c r="J236">
        <v>0</v>
      </c>
    </row>
    <row r="237" spans="1:10" x14ac:dyDescent="0.35">
      <c r="A237" t="str">
        <f>B206&amp;C206&amp;D237</f>
        <v>PENETRACION (%)Total AlimentaciónCELEBRACION/FIESTA/SALIR TOMAR</v>
      </c>
      <c r="B237">
        <v>0</v>
      </c>
      <c r="C237">
        <v>0</v>
      </c>
      <c r="D237" t="s">
        <v>93</v>
      </c>
      <c r="E237">
        <v>16.69134</v>
      </c>
      <c r="F237">
        <v>16.223500000000001</v>
      </c>
      <c r="G237">
        <v>14.753030000000001</v>
      </c>
      <c r="H237">
        <v>0</v>
      </c>
      <c r="I237">
        <v>0</v>
      </c>
      <c r="J237">
        <v>0</v>
      </c>
    </row>
    <row r="238" spans="1:10" x14ac:dyDescent="0.35">
      <c r="A238" t="str">
        <f>B206&amp;C206&amp;D238</f>
        <v>PENETRACION (%)Total AlimentaciónVIENDO DEPORTES</v>
      </c>
      <c r="B238">
        <v>0</v>
      </c>
      <c r="C238">
        <v>0</v>
      </c>
      <c r="D238" t="s">
        <v>94</v>
      </c>
      <c r="E238">
        <v>1.433945</v>
      </c>
      <c r="F238">
        <v>2.0523159999999998</v>
      </c>
      <c r="G238">
        <v>1.6711069999999999</v>
      </c>
      <c r="H238">
        <v>0</v>
      </c>
      <c r="I238">
        <v>0</v>
      </c>
      <c r="J238">
        <v>0</v>
      </c>
    </row>
    <row r="239" spans="1:10" x14ac:dyDescent="0.35">
      <c r="A239" t="str">
        <f>B206&amp;C206&amp;D239</f>
        <v>PENETRACION (%)Total AlimentaciónOTROS MOTIVOS</v>
      </c>
      <c r="B239">
        <v>0</v>
      </c>
      <c r="C239">
        <v>0</v>
      </c>
      <c r="D239" t="s">
        <v>95</v>
      </c>
      <c r="E239">
        <v>6.1855779999999996</v>
      </c>
      <c r="F239">
        <v>9.0782699999999998</v>
      </c>
      <c r="G239">
        <v>7.2555350000000001</v>
      </c>
      <c r="H239">
        <v>0</v>
      </c>
      <c r="I239">
        <v>0</v>
      </c>
      <c r="J239">
        <v>0</v>
      </c>
    </row>
    <row r="240" spans="1:10" x14ac:dyDescent="0.35">
      <c r="A240" t="str">
        <f>B206&amp;C240&amp;D240</f>
        <v>PENETRACION (%).T.Alimentos TOTAL INGT.ESPAÑA</v>
      </c>
      <c r="B240">
        <v>0</v>
      </c>
      <c r="C240" t="s">
        <v>14</v>
      </c>
      <c r="D240" t="s">
        <v>59</v>
      </c>
      <c r="E240">
        <v>33.30498</v>
      </c>
      <c r="F240">
        <v>36.416069999999998</v>
      </c>
      <c r="G240">
        <v>33.168900000000001</v>
      </c>
      <c r="H240">
        <v>0</v>
      </c>
      <c r="I240">
        <v>0</v>
      </c>
      <c r="J240">
        <v>0</v>
      </c>
    </row>
    <row r="241" spans="1:10" x14ac:dyDescent="0.35">
      <c r="A241" t="str">
        <f>B206&amp;C240&amp;D241</f>
        <v>PENETRACION (%).T.Alimentos TOTAL INGEN LA CALLE</v>
      </c>
      <c r="B241">
        <v>0</v>
      </c>
      <c r="C241">
        <v>0</v>
      </c>
      <c r="D241" t="s">
        <v>60</v>
      </c>
      <c r="E241">
        <v>2.6774230000000001</v>
      </c>
      <c r="F241">
        <v>3.9249010000000002</v>
      </c>
      <c r="G241">
        <v>2.0044529999999998</v>
      </c>
      <c r="H241">
        <v>0</v>
      </c>
      <c r="I241">
        <v>0</v>
      </c>
      <c r="J241">
        <v>0</v>
      </c>
    </row>
    <row r="242" spans="1:10" x14ac:dyDescent="0.35">
      <c r="A242" t="str">
        <f>B206&amp;C240&amp;D242</f>
        <v>PENETRACION (%).T.Alimentos TOTAL INGEN CASA DE OTROS</v>
      </c>
      <c r="B242">
        <v>0</v>
      </c>
      <c r="C242">
        <v>0</v>
      </c>
      <c r="D242" t="s">
        <v>61</v>
      </c>
      <c r="E242">
        <v>4.0704390000000004</v>
      </c>
      <c r="F242">
        <v>5.9417590000000002</v>
      </c>
      <c r="G242">
        <v>5.8313889999999997</v>
      </c>
      <c r="H242">
        <v>0</v>
      </c>
      <c r="I242">
        <v>0</v>
      </c>
      <c r="J242">
        <v>0</v>
      </c>
    </row>
    <row r="243" spans="1:10" x14ac:dyDescent="0.35">
      <c r="A243" t="str">
        <f>B206&amp;C240&amp;D243</f>
        <v>PENETRACION (%).T.Alimentos TOTAL INGEN EL ESTABLECIMIENTO</v>
      </c>
      <c r="B243">
        <v>0</v>
      </c>
      <c r="C243">
        <v>0</v>
      </c>
      <c r="D243" t="s">
        <v>62</v>
      </c>
      <c r="E243">
        <v>18.634070000000001</v>
      </c>
      <c r="F243">
        <v>19.446300000000001</v>
      </c>
      <c r="G243">
        <v>18.975110000000001</v>
      </c>
      <c r="H243">
        <v>0</v>
      </c>
      <c r="I243">
        <v>0</v>
      </c>
      <c r="J243">
        <v>0</v>
      </c>
    </row>
    <row r="244" spans="1:10" x14ac:dyDescent="0.35">
      <c r="A244" t="str">
        <f>B206&amp;C240&amp;D244</f>
        <v>PENETRACION (%).T.Alimentos TOTAL INGEN EL TRABAJO</v>
      </c>
      <c r="B244">
        <v>0</v>
      </c>
      <c r="C244">
        <v>0</v>
      </c>
      <c r="D244" t="s">
        <v>63</v>
      </c>
      <c r="E244">
        <v>2.1977760000000002</v>
      </c>
      <c r="F244">
        <v>0.7865704</v>
      </c>
      <c r="G244">
        <v>1.5421800000000001</v>
      </c>
      <c r="H244">
        <v>0</v>
      </c>
      <c r="I244">
        <v>0</v>
      </c>
      <c r="J244">
        <v>0</v>
      </c>
    </row>
    <row r="245" spans="1:10" x14ac:dyDescent="0.35">
      <c r="A245" t="str">
        <f>B206&amp;C240&amp;D245</f>
        <v>PENETRACION (%).T.Alimentos TOTAL INGEN COLEGIO/INSTITUTO/UNIV.</v>
      </c>
      <c r="B245">
        <v>0</v>
      </c>
      <c r="C245">
        <v>0</v>
      </c>
      <c r="D245" t="s">
        <v>64</v>
      </c>
      <c r="E245">
        <v>0.18894910000000001</v>
      </c>
      <c r="F245">
        <v>0.5081156</v>
      </c>
      <c r="G245">
        <v>0.45376040000000001</v>
      </c>
      <c r="H245">
        <v>0</v>
      </c>
      <c r="I245">
        <v>0</v>
      </c>
      <c r="J245">
        <v>0</v>
      </c>
    </row>
    <row r="246" spans="1:10" x14ac:dyDescent="0.35">
      <c r="A246" t="str">
        <f>B206&amp;C240&amp;D246</f>
        <v>PENETRACION (%).T.Alimentos TOTAL INGEN MI CASA</v>
      </c>
      <c r="B246">
        <v>0</v>
      </c>
      <c r="C246">
        <v>0</v>
      </c>
      <c r="D246" t="s">
        <v>65</v>
      </c>
      <c r="E246">
        <v>15.937720000000001</v>
      </c>
      <c r="F246">
        <v>19.390029999999999</v>
      </c>
      <c r="G246">
        <v>17.98958</v>
      </c>
      <c r="H246">
        <v>0</v>
      </c>
      <c r="I246">
        <v>0</v>
      </c>
      <c r="J246">
        <v>0</v>
      </c>
    </row>
    <row r="247" spans="1:10" x14ac:dyDescent="0.35">
      <c r="A247" t="str">
        <f>B206&amp;C240&amp;D247</f>
        <v>PENETRACION (%).T.Alimentos TOTAL INGEN M.TRANSP.(AVION,TREN,AUTOC,E</v>
      </c>
      <c r="B247">
        <v>0</v>
      </c>
      <c r="C247">
        <v>0</v>
      </c>
      <c r="D247" t="s">
        <v>66</v>
      </c>
      <c r="E247">
        <v>6.4696459999999997E-2</v>
      </c>
      <c r="F247">
        <v>0.37219580000000002</v>
      </c>
      <c r="G247">
        <v>0.19827520000000001</v>
      </c>
      <c r="H247">
        <v>0</v>
      </c>
      <c r="I247">
        <v>0</v>
      </c>
      <c r="J247">
        <v>0</v>
      </c>
    </row>
    <row r="248" spans="1:10" x14ac:dyDescent="0.35">
      <c r="A248" t="str">
        <f>B206&amp;C240&amp;D248</f>
        <v>PENETRACION (%).T.Alimentos TOTAL INGEN OTRO LUGAR</v>
      </c>
      <c r="B248">
        <v>0</v>
      </c>
      <c r="C248">
        <v>0</v>
      </c>
      <c r="D248" t="s">
        <v>67</v>
      </c>
      <c r="E248">
        <v>1.9514849999999999</v>
      </c>
      <c r="F248">
        <v>2.1127419999999999</v>
      </c>
      <c r="G248">
        <v>2.9815360000000002</v>
      </c>
      <c r="H248">
        <v>0</v>
      </c>
      <c r="I248">
        <v>0</v>
      </c>
      <c r="J248">
        <v>0</v>
      </c>
    </row>
    <row r="249" spans="1:10" x14ac:dyDescent="0.35">
      <c r="A249" t="str">
        <f>B206&amp;C240&amp;D249</f>
        <v>PENETRACION (%).T.Alimentos TOTAL INGDESAYUNO</v>
      </c>
      <c r="B249">
        <v>0</v>
      </c>
      <c r="C249">
        <v>0</v>
      </c>
      <c r="D249" t="s">
        <v>69</v>
      </c>
      <c r="E249">
        <v>3.3211750000000002</v>
      </c>
      <c r="F249">
        <v>4.1136119999999998</v>
      </c>
      <c r="G249">
        <v>3.708958</v>
      </c>
      <c r="H249">
        <v>0</v>
      </c>
      <c r="I249">
        <v>0</v>
      </c>
      <c r="J249">
        <v>0</v>
      </c>
    </row>
    <row r="250" spans="1:10" x14ac:dyDescent="0.35">
      <c r="A250" t="str">
        <f>B206&amp;C240&amp;D250</f>
        <v>PENETRACION (%).T.Alimentos TOTAL INGAPERITIVO/ANTES DE COMER</v>
      </c>
      <c r="B250">
        <v>0</v>
      </c>
      <c r="C250">
        <v>0</v>
      </c>
      <c r="D250" t="s">
        <v>70</v>
      </c>
      <c r="E250">
        <v>2.28485</v>
      </c>
      <c r="F250">
        <v>2.0427559999999998</v>
      </c>
      <c r="G250">
        <v>2.0685579999999999</v>
      </c>
      <c r="H250">
        <v>0</v>
      </c>
      <c r="I250">
        <v>0</v>
      </c>
      <c r="J250">
        <v>0</v>
      </c>
    </row>
    <row r="251" spans="1:10" x14ac:dyDescent="0.35">
      <c r="A251" t="str">
        <f>B206&amp;C240&amp;D251</f>
        <v>PENETRACION (%).T.Alimentos TOTAL INGCOMIDA</v>
      </c>
      <c r="B251">
        <v>0</v>
      </c>
      <c r="C251">
        <v>0</v>
      </c>
      <c r="D251" t="s">
        <v>71</v>
      </c>
      <c r="E251">
        <v>22.329350000000002</v>
      </c>
      <c r="F251">
        <v>24.218710000000002</v>
      </c>
      <c r="G251">
        <v>23.01351</v>
      </c>
      <c r="H251">
        <v>0</v>
      </c>
      <c r="I251">
        <v>0</v>
      </c>
      <c r="J251">
        <v>0</v>
      </c>
    </row>
    <row r="252" spans="1:10" x14ac:dyDescent="0.35">
      <c r="A252" t="str">
        <f>B206&amp;C240&amp;D252</f>
        <v>PENETRACION (%).T.Alimentos TOTAL INGTARDE/MERIENDA</v>
      </c>
      <c r="B252">
        <v>0</v>
      </c>
      <c r="C252">
        <v>0</v>
      </c>
      <c r="D252" t="s">
        <v>72</v>
      </c>
      <c r="E252">
        <v>3.7266889999999999</v>
      </c>
      <c r="F252">
        <v>3.5008180000000002</v>
      </c>
      <c r="G252">
        <v>2.4841839999999999</v>
      </c>
      <c r="H252">
        <v>0</v>
      </c>
      <c r="I252">
        <v>0</v>
      </c>
      <c r="J252">
        <v>0</v>
      </c>
    </row>
    <row r="253" spans="1:10" x14ac:dyDescent="0.35">
      <c r="A253" t="str">
        <f>B206&amp;C240&amp;D253</f>
        <v>PENETRACION (%).T.Alimentos TOTAL INGANTES DE CENAR</v>
      </c>
      <c r="B253">
        <v>0</v>
      </c>
      <c r="C253">
        <v>0</v>
      </c>
      <c r="D253" t="s">
        <v>73</v>
      </c>
      <c r="E253">
        <v>2.1579700000000002</v>
      </c>
      <c r="F253">
        <v>0.69155129999999998</v>
      </c>
      <c r="G253">
        <v>0.97782919999999995</v>
      </c>
      <c r="H253">
        <v>0</v>
      </c>
      <c r="I253">
        <v>0</v>
      </c>
      <c r="J253">
        <v>0</v>
      </c>
    </row>
    <row r="254" spans="1:10" x14ac:dyDescent="0.35">
      <c r="A254" t="str">
        <f>B206&amp;C240&amp;D254</f>
        <v>PENETRACION (%).T.Alimentos TOTAL INGCENA</v>
      </c>
      <c r="B254">
        <v>0</v>
      </c>
      <c r="C254">
        <v>0</v>
      </c>
      <c r="D254" t="s">
        <v>74</v>
      </c>
      <c r="E254">
        <v>15.39475</v>
      </c>
      <c r="F254">
        <v>18.030529999999999</v>
      </c>
      <c r="G254">
        <v>16.634709999999998</v>
      </c>
      <c r="H254">
        <v>0</v>
      </c>
      <c r="I254">
        <v>0</v>
      </c>
      <c r="J254">
        <v>0</v>
      </c>
    </row>
    <row r="255" spans="1:10" x14ac:dyDescent="0.35">
      <c r="A255" t="str">
        <f>B206&amp;C240&amp;D255</f>
        <v>PENETRACION (%).T.Alimentos TOTAL INGDESPUES DE LA CENA</v>
      </c>
      <c r="B255">
        <v>0</v>
      </c>
      <c r="C255">
        <v>0</v>
      </c>
      <c r="D255" t="s">
        <v>75</v>
      </c>
      <c r="E255">
        <v>0.69753779999999999</v>
      </c>
      <c r="F255">
        <v>0.33892359999999999</v>
      </c>
      <c r="G255">
        <v>1.062017</v>
      </c>
      <c r="H255">
        <v>0</v>
      </c>
      <c r="I255">
        <v>0</v>
      </c>
      <c r="J255">
        <v>0</v>
      </c>
    </row>
    <row r="256" spans="1:10" x14ac:dyDescent="0.35">
      <c r="A256" t="str">
        <f>B206&amp;C240&amp;D256</f>
        <v>PENETRACION (%).T.Alimentos TOTAL INGDURANTE EL DIA</v>
      </c>
      <c r="B256">
        <v>0</v>
      </c>
      <c r="C256">
        <v>0</v>
      </c>
      <c r="D256" t="s">
        <v>76</v>
      </c>
      <c r="E256">
        <v>1.2460979999999999</v>
      </c>
      <c r="F256">
        <v>1.279323</v>
      </c>
      <c r="G256">
        <v>0.94006749999999994</v>
      </c>
      <c r="H256">
        <v>0</v>
      </c>
      <c r="I256">
        <v>0</v>
      </c>
      <c r="J256">
        <v>0</v>
      </c>
    </row>
    <row r="257" spans="1:10" x14ac:dyDescent="0.35">
      <c r="A257" t="str">
        <f>B206&amp;C240&amp;D257</f>
        <v>PENETRACION (%).T.Alimentos TOTAL INGCON AMIGOS</v>
      </c>
      <c r="B257">
        <v>0</v>
      </c>
      <c r="C257">
        <v>0</v>
      </c>
      <c r="D257" t="s">
        <v>78</v>
      </c>
      <c r="E257">
        <v>10.227209999999999</v>
      </c>
      <c r="F257">
        <v>10.552809999999999</v>
      </c>
      <c r="G257">
        <v>8.8013139999999996</v>
      </c>
      <c r="H257">
        <v>0</v>
      </c>
      <c r="I257">
        <v>0</v>
      </c>
      <c r="J257">
        <v>0</v>
      </c>
    </row>
    <row r="258" spans="1:10" x14ac:dyDescent="0.35">
      <c r="A258" t="str">
        <f>B206&amp;C240&amp;D258</f>
        <v>PENETRACION (%).T.Alimentos TOTAL INGCON CLIENTES</v>
      </c>
      <c r="B258">
        <v>0</v>
      </c>
      <c r="C258">
        <v>0</v>
      </c>
      <c r="D258" t="s">
        <v>79</v>
      </c>
      <c r="E258">
        <v>0.35359299999999999</v>
      </c>
      <c r="F258">
        <v>0.13020680000000001</v>
      </c>
      <c r="G258">
        <v>0.28501870000000001</v>
      </c>
      <c r="H258">
        <v>0</v>
      </c>
      <c r="I258">
        <v>0</v>
      </c>
      <c r="J258">
        <v>0</v>
      </c>
    </row>
    <row r="259" spans="1:10" x14ac:dyDescent="0.35">
      <c r="A259" t="str">
        <f>B206&amp;C240&amp;D259</f>
        <v>PENETRACION (%).T.Alimentos TOTAL INGCON COMPAÑEROS DE TRABAJO</v>
      </c>
      <c r="B259">
        <v>0</v>
      </c>
      <c r="C259">
        <v>0</v>
      </c>
      <c r="D259" t="s">
        <v>80</v>
      </c>
      <c r="E259">
        <v>2.0421339999999999</v>
      </c>
      <c r="F259">
        <v>1.836465</v>
      </c>
      <c r="G259">
        <v>1.4928189999999999</v>
      </c>
      <c r="H259">
        <v>0</v>
      </c>
      <c r="I259">
        <v>0</v>
      </c>
      <c r="J259">
        <v>0</v>
      </c>
    </row>
    <row r="260" spans="1:10" x14ac:dyDescent="0.35">
      <c r="A260" t="str">
        <f>B206&amp;C240&amp;D260</f>
        <v>PENETRACION (%).T.Alimentos TOTAL INGCON COMPAÑEROS DE CLASE</v>
      </c>
      <c r="B260">
        <v>0</v>
      </c>
      <c r="C260">
        <v>0</v>
      </c>
      <c r="D260" t="s">
        <v>81</v>
      </c>
      <c r="E260">
        <v>7.7500009999999994E-2</v>
      </c>
      <c r="F260">
        <v>0.38005850000000002</v>
      </c>
      <c r="G260">
        <v>0.18217900000000001</v>
      </c>
      <c r="H260">
        <v>0</v>
      </c>
      <c r="I260">
        <v>0</v>
      </c>
      <c r="J260">
        <v>0</v>
      </c>
    </row>
    <row r="261" spans="1:10" x14ac:dyDescent="0.35">
      <c r="A261" t="str">
        <f>B206&amp;C240&amp;D261</f>
        <v>PENETRACION (%).T.Alimentos TOTAL INGCON FAMILIA</v>
      </c>
      <c r="B261">
        <v>0</v>
      </c>
      <c r="C261">
        <v>0</v>
      </c>
      <c r="D261" t="s">
        <v>82</v>
      </c>
      <c r="E261">
        <v>18.268190000000001</v>
      </c>
      <c r="F261">
        <v>21.841570000000001</v>
      </c>
      <c r="G261">
        <v>21.142589999999998</v>
      </c>
      <c r="H261">
        <v>0</v>
      </c>
      <c r="I261">
        <v>0</v>
      </c>
      <c r="J261">
        <v>0</v>
      </c>
    </row>
    <row r="262" spans="1:10" x14ac:dyDescent="0.35">
      <c r="A262" t="str">
        <f>B206&amp;C240&amp;D262</f>
        <v>PENETRACION (%).T.Alimentos TOTAL INGCON LA PAREJA</v>
      </c>
      <c r="B262">
        <v>0</v>
      </c>
      <c r="C262">
        <v>0</v>
      </c>
      <c r="D262" t="s">
        <v>83</v>
      </c>
      <c r="E262">
        <v>11.469010000000001</v>
      </c>
      <c r="F262">
        <v>12.876749999999999</v>
      </c>
      <c r="G262">
        <v>11.75545</v>
      </c>
      <c r="H262">
        <v>0</v>
      </c>
      <c r="I262">
        <v>0</v>
      </c>
      <c r="J262">
        <v>0</v>
      </c>
    </row>
    <row r="263" spans="1:10" x14ac:dyDescent="0.35">
      <c r="A263" t="str">
        <f>B206&amp;C240&amp;D263</f>
        <v>PENETRACION (%).T.Alimentos TOTAL INGESTABA SOLO/A</v>
      </c>
      <c r="B263">
        <v>0</v>
      </c>
      <c r="C263">
        <v>0</v>
      </c>
      <c r="D263" t="s">
        <v>84</v>
      </c>
      <c r="E263">
        <v>6.0027030000000003</v>
      </c>
      <c r="F263">
        <v>5.3321540000000001</v>
      </c>
      <c r="G263">
        <v>6.1193860000000004</v>
      </c>
      <c r="H263">
        <v>0</v>
      </c>
      <c r="I263">
        <v>0</v>
      </c>
      <c r="J263">
        <v>0</v>
      </c>
    </row>
    <row r="264" spans="1:10" x14ac:dyDescent="0.35">
      <c r="A264" t="str">
        <f>B206&amp;C240&amp;D264</f>
        <v>PENETRACION (%).T.Alimentos TOTAL INGOTROS</v>
      </c>
      <c r="B264">
        <v>0</v>
      </c>
      <c r="C264">
        <v>0</v>
      </c>
      <c r="D264" t="s">
        <v>85</v>
      </c>
      <c r="E264">
        <v>0.53104649999999998</v>
      </c>
      <c r="F264">
        <v>0.45697589999999999</v>
      </c>
      <c r="G264">
        <v>0.32642759999999998</v>
      </c>
      <c r="H264">
        <v>0</v>
      </c>
      <c r="I264">
        <v>0</v>
      </c>
      <c r="J264">
        <v>0</v>
      </c>
    </row>
    <row r="265" spans="1:10" x14ac:dyDescent="0.35">
      <c r="A265" t="str">
        <f>B206&amp;C240&amp;D265</f>
        <v>PENETRACION (%).T.Alimentos TOTAL INGESTAR TRABAJANDO</v>
      </c>
      <c r="B265">
        <v>0</v>
      </c>
      <c r="C265">
        <v>0</v>
      </c>
      <c r="D265" t="s">
        <v>87</v>
      </c>
      <c r="E265">
        <v>3.1652040000000001</v>
      </c>
      <c r="F265">
        <v>2.067596</v>
      </c>
      <c r="G265">
        <v>2.7387069999999998</v>
      </c>
      <c r="H265">
        <v>0</v>
      </c>
      <c r="I265">
        <v>0</v>
      </c>
      <c r="J265">
        <v>0</v>
      </c>
    </row>
    <row r="266" spans="1:10" x14ac:dyDescent="0.35">
      <c r="A266" t="str">
        <f>B206&amp;C240&amp;D266</f>
        <v>PENETRACION (%).T.Alimentos TOTAL INGCOMIDA DE NEGOCIOS</v>
      </c>
      <c r="B266">
        <v>0</v>
      </c>
      <c r="C266">
        <v>0</v>
      </c>
      <c r="D266" t="s">
        <v>88</v>
      </c>
      <c r="E266">
        <v>0.19918169999999999</v>
      </c>
      <c r="F266">
        <v>0.56262199999999996</v>
      </c>
      <c r="G266">
        <v>0.1979477</v>
      </c>
      <c r="H266">
        <v>0</v>
      </c>
      <c r="I266">
        <v>0</v>
      </c>
      <c r="J266">
        <v>0</v>
      </c>
    </row>
    <row r="267" spans="1:10" x14ac:dyDescent="0.35">
      <c r="A267" t="str">
        <f>B206&amp;C240&amp;D267</f>
        <v>PENETRACION (%).T.Alimentos TOTAL INGPOR PLACER/RELAX</v>
      </c>
      <c r="B267">
        <v>0</v>
      </c>
      <c r="C267">
        <v>0</v>
      </c>
      <c r="D267" t="s">
        <v>89</v>
      </c>
      <c r="E267">
        <v>11.08642</v>
      </c>
      <c r="F267">
        <v>11.17388</v>
      </c>
      <c r="G267">
        <v>11.38932</v>
      </c>
      <c r="H267">
        <v>0</v>
      </c>
      <c r="I267">
        <v>0</v>
      </c>
      <c r="J267">
        <v>0</v>
      </c>
    </row>
    <row r="268" spans="1:10" x14ac:dyDescent="0.35">
      <c r="A268" t="str">
        <f>B206&amp;C240&amp;D268</f>
        <v>PENETRACION (%).T.Alimentos TOTAL INGTENER HAMBRE/SIN PLANIFICAR</v>
      </c>
      <c r="B268">
        <v>0</v>
      </c>
      <c r="C268">
        <v>0</v>
      </c>
      <c r="D268" t="s">
        <v>90</v>
      </c>
      <c r="E268">
        <v>14.983470000000001</v>
      </c>
      <c r="F268">
        <v>17.2791</v>
      </c>
      <c r="G268">
        <v>14.5991</v>
      </c>
      <c r="H268">
        <v>0</v>
      </c>
      <c r="I268">
        <v>0</v>
      </c>
      <c r="J268">
        <v>0</v>
      </c>
    </row>
    <row r="269" spans="1:10" x14ac:dyDescent="0.35">
      <c r="A269" t="str">
        <f>B206&amp;C240&amp;D269</f>
        <v>PENETRACION (%).T.Alimentos TOTAL INGESTAR DE COMPRAS</v>
      </c>
      <c r="B269">
        <v>0</v>
      </c>
      <c r="C269">
        <v>0</v>
      </c>
      <c r="D269" t="s">
        <v>91</v>
      </c>
      <c r="E269">
        <v>3.8225730000000002</v>
      </c>
      <c r="F269">
        <v>2.9013789999999999</v>
      </c>
      <c r="G269">
        <v>2.2915130000000001</v>
      </c>
      <c r="H269">
        <v>0</v>
      </c>
      <c r="I269">
        <v>0</v>
      </c>
      <c r="J269">
        <v>0</v>
      </c>
    </row>
    <row r="270" spans="1:10" x14ac:dyDescent="0.35">
      <c r="A270" t="str">
        <f>B206&amp;C240&amp;D270</f>
        <v>PENETRACION (%).T.Alimentos TOTAL INGNO COCINAR EN CASA</v>
      </c>
      <c r="B270">
        <v>0</v>
      </c>
      <c r="C270">
        <v>0</v>
      </c>
      <c r="D270" t="s">
        <v>92</v>
      </c>
      <c r="E270">
        <v>8.2958669999999994</v>
      </c>
      <c r="F270">
        <v>8.3641079999999999</v>
      </c>
      <c r="G270">
        <v>6.9722280000000003</v>
      </c>
      <c r="H270">
        <v>0</v>
      </c>
      <c r="I270">
        <v>0</v>
      </c>
      <c r="J270">
        <v>0</v>
      </c>
    </row>
    <row r="271" spans="1:10" x14ac:dyDescent="0.35">
      <c r="A271" t="str">
        <f>B206&amp;C240&amp;D271</f>
        <v>PENETRACION (%).T.Alimentos TOTAL INGCELEBRACION/FIESTA/SALIR TOMAR</v>
      </c>
      <c r="B271">
        <v>0</v>
      </c>
      <c r="C271">
        <v>0</v>
      </c>
      <c r="D271" t="s">
        <v>93</v>
      </c>
      <c r="E271">
        <v>11.05748</v>
      </c>
      <c r="F271">
        <v>13.555059999999999</v>
      </c>
      <c r="G271">
        <v>10.97716</v>
      </c>
      <c r="H271">
        <v>0</v>
      </c>
      <c r="I271">
        <v>0</v>
      </c>
      <c r="J271">
        <v>0</v>
      </c>
    </row>
    <row r="272" spans="1:10" x14ac:dyDescent="0.35">
      <c r="A272" t="str">
        <f>B206&amp;C240&amp;D272</f>
        <v>PENETRACION (%).T.Alimentos TOTAL INGVIENDO DEPORTES</v>
      </c>
      <c r="B272">
        <v>0</v>
      </c>
      <c r="C272">
        <v>0</v>
      </c>
      <c r="D272" t="s">
        <v>94</v>
      </c>
      <c r="E272">
        <v>0.43617600000000001</v>
      </c>
      <c r="F272">
        <v>0.72501380000000004</v>
      </c>
      <c r="G272">
        <v>1.444377</v>
      </c>
      <c r="H272">
        <v>0</v>
      </c>
      <c r="I272">
        <v>0</v>
      </c>
      <c r="J272">
        <v>0</v>
      </c>
    </row>
    <row r="273" spans="1:10" x14ac:dyDescent="0.35">
      <c r="A273" t="str">
        <f>B206&amp;C240&amp;D273</f>
        <v>PENETRACION (%).T.Alimentos TOTAL INGOTROS MOTIVOS</v>
      </c>
      <c r="B273">
        <v>0</v>
      </c>
      <c r="C273">
        <v>0</v>
      </c>
      <c r="D273" t="s">
        <v>95</v>
      </c>
      <c r="E273">
        <v>3.0760999999999998</v>
      </c>
      <c r="F273">
        <v>3.9189379999999998</v>
      </c>
      <c r="G273">
        <v>3.8771650000000002</v>
      </c>
      <c r="H273">
        <v>0</v>
      </c>
      <c r="I273">
        <v>0</v>
      </c>
      <c r="J273">
        <v>0</v>
      </c>
    </row>
    <row r="274" spans="1:10" x14ac:dyDescent="0.35">
      <c r="A274" t="str">
        <f>B206&amp;C274&amp;D274</f>
        <v>PENETRACION (%)Total BebidasT.ESPAÑA</v>
      </c>
      <c r="B274">
        <v>0</v>
      </c>
      <c r="C274" t="s">
        <v>15</v>
      </c>
      <c r="D274" t="s">
        <v>59</v>
      </c>
      <c r="E274">
        <v>27.266110000000001</v>
      </c>
      <c r="F274">
        <v>26.72325</v>
      </c>
      <c r="G274">
        <v>25.125489999999999</v>
      </c>
      <c r="H274">
        <v>0</v>
      </c>
      <c r="I274">
        <v>0</v>
      </c>
      <c r="J274">
        <v>0</v>
      </c>
    </row>
    <row r="275" spans="1:10" x14ac:dyDescent="0.35">
      <c r="A275" t="str">
        <f>B206&amp;C274&amp;D275</f>
        <v>PENETRACION (%)Total BebidasEN LA CALLE</v>
      </c>
      <c r="B275">
        <v>0</v>
      </c>
      <c r="C275">
        <v>0</v>
      </c>
      <c r="D275" t="s">
        <v>60</v>
      </c>
      <c r="E275">
        <v>4.5555139999999996</v>
      </c>
      <c r="F275">
        <v>4.7769240000000002</v>
      </c>
      <c r="G275">
        <v>3.9290699999999998</v>
      </c>
      <c r="H275">
        <v>0</v>
      </c>
      <c r="I275">
        <v>0</v>
      </c>
      <c r="J275">
        <v>0</v>
      </c>
    </row>
    <row r="276" spans="1:10" x14ac:dyDescent="0.35">
      <c r="A276" t="str">
        <f>B206&amp;C274&amp;D276</f>
        <v>PENETRACION (%)Total BebidasEN CASA DE OTROS</v>
      </c>
      <c r="B276">
        <v>0</v>
      </c>
      <c r="C276">
        <v>0</v>
      </c>
      <c r="D276" t="s">
        <v>61</v>
      </c>
      <c r="E276">
        <v>3.1523210000000002</v>
      </c>
      <c r="F276">
        <v>2.841361</v>
      </c>
      <c r="G276">
        <v>1.6712229999999999</v>
      </c>
      <c r="H276">
        <v>0</v>
      </c>
      <c r="I276">
        <v>0</v>
      </c>
      <c r="J276">
        <v>0</v>
      </c>
    </row>
    <row r="277" spans="1:10" x14ac:dyDescent="0.35">
      <c r="A277" t="str">
        <f>B206&amp;C274&amp;D277</f>
        <v>PENETRACION (%)Total BebidasEN EL ESTABLECIMIENTO</v>
      </c>
      <c r="B277">
        <v>0</v>
      </c>
      <c r="C277">
        <v>0</v>
      </c>
      <c r="D277" t="s">
        <v>62</v>
      </c>
      <c r="E277">
        <v>16.943860000000001</v>
      </c>
      <c r="F277">
        <v>17.065190000000001</v>
      </c>
      <c r="G277">
        <v>17.920559999999998</v>
      </c>
      <c r="H277">
        <v>0</v>
      </c>
      <c r="I277">
        <v>0</v>
      </c>
      <c r="J277">
        <v>0</v>
      </c>
    </row>
    <row r="278" spans="1:10" x14ac:dyDescent="0.35">
      <c r="A278" t="str">
        <f>B206&amp;C274&amp;D278</f>
        <v>PENETRACION (%)Total BebidasEN EL TRABAJO</v>
      </c>
      <c r="B278">
        <v>0</v>
      </c>
      <c r="C278">
        <v>0</v>
      </c>
      <c r="D278" t="s">
        <v>63</v>
      </c>
      <c r="E278">
        <v>2.4265159999999999</v>
      </c>
      <c r="F278">
        <v>2.628126</v>
      </c>
      <c r="G278">
        <v>2.4166850000000002</v>
      </c>
      <c r="H278">
        <v>0</v>
      </c>
      <c r="I278">
        <v>0</v>
      </c>
      <c r="J278">
        <v>0</v>
      </c>
    </row>
    <row r="279" spans="1:10" x14ac:dyDescent="0.35">
      <c r="A279" t="str">
        <f>B206&amp;C274&amp;D279</f>
        <v>PENETRACION (%)Total BebidasEN COLEGIO/INSTITUTO/UNIV.</v>
      </c>
      <c r="B279">
        <v>0</v>
      </c>
      <c r="C279">
        <v>0</v>
      </c>
      <c r="D279" t="s">
        <v>64</v>
      </c>
      <c r="E279">
        <v>8.2577070000000002E-2</v>
      </c>
      <c r="F279">
        <v>2.941767E-2</v>
      </c>
      <c r="G279">
        <v>1.318349</v>
      </c>
      <c r="H279">
        <v>0</v>
      </c>
      <c r="I279">
        <v>0</v>
      </c>
      <c r="J279">
        <v>0</v>
      </c>
    </row>
    <row r="280" spans="1:10" x14ac:dyDescent="0.35">
      <c r="A280" t="str">
        <f>B206&amp;C274&amp;D280</f>
        <v>PENETRACION (%)Total BebidasEN MI CASA</v>
      </c>
      <c r="B280">
        <v>0</v>
      </c>
      <c r="C280">
        <v>0</v>
      </c>
      <c r="D280" t="s">
        <v>65</v>
      </c>
      <c r="E280">
        <v>5.2286250000000001</v>
      </c>
      <c r="F280">
        <v>3.4264139999999998</v>
      </c>
      <c r="G280">
        <v>2.7336499999999999</v>
      </c>
      <c r="H280">
        <v>0</v>
      </c>
      <c r="I280">
        <v>0</v>
      </c>
      <c r="J280">
        <v>0</v>
      </c>
    </row>
    <row r="281" spans="1:10" x14ac:dyDescent="0.35">
      <c r="A281" t="str">
        <f>B206&amp;C274&amp;D281</f>
        <v>PENETRACION (%)Total BebidasEN M.TRANSP.(AVION,TREN,AUTOC,E</v>
      </c>
      <c r="B281">
        <v>0</v>
      </c>
      <c r="C281">
        <v>0</v>
      </c>
      <c r="D281" t="s">
        <v>66</v>
      </c>
      <c r="E281">
        <v>0.83249740000000005</v>
      </c>
      <c r="F281">
        <v>0.65689850000000005</v>
      </c>
      <c r="G281">
        <v>1.0633680000000001</v>
      </c>
      <c r="H281">
        <v>0</v>
      </c>
      <c r="I281">
        <v>0</v>
      </c>
      <c r="J281">
        <v>0</v>
      </c>
    </row>
    <row r="282" spans="1:10" x14ac:dyDescent="0.35">
      <c r="A282" t="str">
        <f>B206&amp;C274&amp;D282</f>
        <v>PENETRACION (%)Total BebidasEN OTRO LUGAR</v>
      </c>
      <c r="B282">
        <v>0</v>
      </c>
      <c r="C282">
        <v>0</v>
      </c>
      <c r="D282" t="s">
        <v>67</v>
      </c>
      <c r="E282">
        <v>2.379642</v>
      </c>
      <c r="F282">
        <v>1.9643109999999999</v>
      </c>
      <c r="G282">
        <v>2.8867989999999999</v>
      </c>
      <c r="H282">
        <v>0</v>
      </c>
      <c r="I282">
        <v>0</v>
      </c>
      <c r="J282">
        <v>0</v>
      </c>
    </row>
    <row r="283" spans="1:10" x14ac:dyDescent="0.35">
      <c r="A283" t="str">
        <f>B206&amp;C274&amp;D283</f>
        <v>PENETRACION (%)Total BebidasDESAYUNO</v>
      </c>
      <c r="B283">
        <v>0</v>
      </c>
      <c r="C283">
        <v>0</v>
      </c>
      <c r="D283" t="s">
        <v>69</v>
      </c>
      <c r="E283">
        <v>4.1066370000000001</v>
      </c>
      <c r="F283">
        <v>4.0710150000000001</v>
      </c>
      <c r="G283">
        <v>4.127097</v>
      </c>
      <c r="H283">
        <v>0</v>
      </c>
      <c r="I283">
        <v>0</v>
      </c>
      <c r="J283">
        <v>0</v>
      </c>
    </row>
    <row r="284" spans="1:10" x14ac:dyDescent="0.35">
      <c r="A284" t="str">
        <f>B206&amp;C274&amp;D284</f>
        <v>PENETRACION (%)Total BebidasAPERITIVO/ANTES DE COMER</v>
      </c>
      <c r="B284">
        <v>0</v>
      </c>
      <c r="C284">
        <v>0</v>
      </c>
      <c r="D284" t="s">
        <v>70</v>
      </c>
      <c r="E284">
        <v>5.9563940000000004</v>
      </c>
      <c r="F284">
        <v>5.1035839999999997</v>
      </c>
      <c r="G284">
        <v>4.5942530000000001</v>
      </c>
      <c r="H284">
        <v>0</v>
      </c>
      <c r="I284">
        <v>0</v>
      </c>
      <c r="J284">
        <v>0</v>
      </c>
    </row>
    <row r="285" spans="1:10" x14ac:dyDescent="0.35">
      <c r="A285" t="str">
        <f>B206&amp;C274&amp;D285</f>
        <v>PENETRACION (%)Total BebidasCOMIDA</v>
      </c>
      <c r="B285">
        <v>0</v>
      </c>
      <c r="C285">
        <v>0</v>
      </c>
      <c r="D285" t="s">
        <v>71</v>
      </c>
      <c r="E285">
        <v>11.63336</v>
      </c>
      <c r="F285">
        <v>15.217829999999999</v>
      </c>
      <c r="G285">
        <v>13.697760000000001</v>
      </c>
      <c r="H285">
        <v>0</v>
      </c>
      <c r="I285">
        <v>0</v>
      </c>
      <c r="J285">
        <v>0</v>
      </c>
    </row>
    <row r="286" spans="1:10" x14ac:dyDescent="0.35">
      <c r="A286" t="str">
        <f>B206&amp;C274&amp;D286</f>
        <v>PENETRACION (%)Total BebidasTARDE/MERIENDA</v>
      </c>
      <c r="B286">
        <v>0</v>
      </c>
      <c r="C286">
        <v>0</v>
      </c>
      <c r="D286" t="s">
        <v>72</v>
      </c>
      <c r="E286">
        <v>5.8344250000000004</v>
      </c>
      <c r="F286">
        <v>5.4615809999999998</v>
      </c>
      <c r="G286">
        <v>6.2827840000000004</v>
      </c>
      <c r="H286">
        <v>0</v>
      </c>
      <c r="I286">
        <v>0</v>
      </c>
      <c r="J286">
        <v>0</v>
      </c>
    </row>
    <row r="287" spans="1:10" x14ac:dyDescent="0.35">
      <c r="A287" t="str">
        <f>B206&amp;C274&amp;D287</f>
        <v>PENETRACION (%)Total BebidasANTES DE CENAR</v>
      </c>
      <c r="B287">
        <v>0</v>
      </c>
      <c r="C287">
        <v>0</v>
      </c>
      <c r="D287" t="s">
        <v>73</v>
      </c>
      <c r="E287">
        <v>2.0390380000000001</v>
      </c>
      <c r="F287">
        <v>1.980302</v>
      </c>
      <c r="G287">
        <v>1.492637</v>
      </c>
      <c r="H287">
        <v>0</v>
      </c>
      <c r="I287">
        <v>0</v>
      </c>
      <c r="J287">
        <v>0</v>
      </c>
    </row>
    <row r="288" spans="1:10" x14ac:dyDescent="0.35">
      <c r="A288" t="str">
        <f>B206&amp;C274&amp;D288</f>
        <v>PENETRACION (%)Total BebidasCENA</v>
      </c>
      <c r="B288">
        <v>0</v>
      </c>
      <c r="C288">
        <v>0</v>
      </c>
      <c r="D288" t="s">
        <v>74</v>
      </c>
      <c r="E288">
        <v>9.5543139999999998</v>
      </c>
      <c r="F288">
        <v>7.4239040000000003</v>
      </c>
      <c r="G288">
        <v>7.6973510000000003</v>
      </c>
      <c r="H288">
        <v>0</v>
      </c>
      <c r="I288">
        <v>0</v>
      </c>
      <c r="J288">
        <v>0</v>
      </c>
    </row>
    <row r="289" spans="1:10" x14ac:dyDescent="0.35">
      <c r="A289" t="str">
        <f>B206&amp;C274&amp;D289</f>
        <v>PENETRACION (%)Total BebidasDESPUES DE LA CENA</v>
      </c>
      <c r="B289">
        <v>0</v>
      </c>
      <c r="C289">
        <v>0</v>
      </c>
      <c r="D289" t="s">
        <v>75</v>
      </c>
      <c r="E289">
        <v>1.4819560000000001</v>
      </c>
      <c r="F289">
        <v>1.585116</v>
      </c>
      <c r="G289">
        <v>1.5768139999999999</v>
      </c>
      <c r="H289">
        <v>0</v>
      </c>
      <c r="I289">
        <v>0</v>
      </c>
      <c r="J289">
        <v>0</v>
      </c>
    </row>
    <row r="290" spans="1:10" x14ac:dyDescent="0.35">
      <c r="A290" t="str">
        <f>B206&amp;C274&amp;D290</f>
        <v>PENETRACION (%)Total BebidasDURANTE EL DIA</v>
      </c>
      <c r="B290">
        <v>0</v>
      </c>
      <c r="C290">
        <v>0</v>
      </c>
      <c r="D290" t="s">
        <v>76</v>
      </c>
      <c r="E290">
        <v>1.877434</v>
      </c>
      <c r="F290">
        <v>2.6078739999999998</v>
      </c>
      <c r="G290">
        <v>1.9690730000000001</v>
      </c>
      <c r="H290">
        <v>0</v>
      </c>
      <c r="I290">
        <v>0</v>
      </c>
      <c r="J290">
        <v>0</v>
      </c>
    </row>
    <row r="291" spans="1:10" x14ac:dyDescent="0.35">
      <c r="A291" t="str">
        <f>B206&amp;C274&amp;D291</f>
        <v>PENETRACION (%)Total BebidasCON AMIGOS</v>
      </c>
      <c r="B291">
        <v>0</v>
      </c>
      <c r="C291">
        <v>0</v>
      </c>
      <c r="D291" t="s">
        <v>78</v>
      </c>
      <c r="E291">
        <v>8.9714379999999991</v>
      </c>
      <c r="F291">
        <v>9.4231499999999997</v>
      </c>
      <c r="G291">
        <v>8.1869759999999996</v>
      </c>
      <c r="H291">
        <v>0</v>
      </c>
      <c r="I291">
        <v>0</v>
      </c>
      <c r="J291">
        <v>0</v>
      </c>
    </row>
    <row r="292" spans="1:10" x14ac:dyDescent="0.35">
      <c r="A292" t="str">
        <f>B206&amp;C274&amp;D292</f>
        <v>PENETRACION (%)Total BebidasCON CLIENTES</v>
      </c>
      <c r="B292">
        <v>0</v>
      </c>
      <c r="C292">
        <v>0</v>
      </c>
      <c r="D292" t="s">
        <v>79</v>
      </c>
      <c r="E292">
        <v>0.46446880000000001</v>
      </c>
      <c r="F292">
        <v>0.28040739999999997</v>
      </c>
      <c r="G292">
        <v>0.16895940000000001</v>
      </c>
      <c r="H292">
        <v>0</v>
      </c>
      <c r="I292">
        <v>0</v>
      </c>
      <c r="J292">
        <v>0</v>
      </c>
    </row>
    <row r="293" spans="1:10" x14ac:dyDescent="0.35">
      <c r="A293" t="str">
        <f>B206&amp;C274&amp;D293</f>
        <v>PENETRACION (%)Total BebidasCON COMPAÑEROS DE TRABAJO</v>
      </c>
      <c r="B293">
        <v>0</v>
      </c>
      <c r="C293">
        <v>0</v>
      </c>
      <c r="D293" t="s">
        <v>80</v>
      </c>
      <c r="E293">
        <v>1.6154790000000001</v>
      </c>
      <c r="F293">
        <v>1.707945</v>
      </c>
      <c r="G293">
        <v>1.8064549999999999</v>
      </c>
      <c r="H293">
        <v>0</v>
      </c>
      <c r="I293">
        <v>0</v>
      </c>
      <c r="J293">
        <v>0</v>
      </c>
    </row>
    <row r="294" spans="1:10" x14ac:dyDescent="0.35">
      <c r="A294" t="str">
        <f>B206&amp;C274&amp;D294</f>
        <v>PENETRACION (%)Total BebidasCON COMPAÑEROS DE CLASE</v>
      </c>
      <c r="B294">
        <v>0</v>
      </c>
      <c r="C294">
        <v>0</v>
      </c>
      <c r="D294" t="s">
        <v>81</v>
      </c>
      <c r="E294">
        <v>0.2466428</v>
      </c>
      <c r="F294">
        <v>0.105619</v>
      </c>
      <c r="G294">
        <v>0.48675059999999998</v>
      </c>
      <c r="H294">
        <v>0</v>
      </c>
      <c r="I294">
        <v>0</v>
      </c>
      <c r="J294">
        <v>0</v>
      </c>
    </row>
    <row r="295" spans="1:10" x14ac:dyDescent="0.35">
      <c r="A295" t="str">
        <f>B206&amp;C274&amp;D295</f>
        <v>PENETRACION (%)Total BebidasCON FAMILIA</v>
      </c>
      <c r="B295">
        <v>0</v>
      </c>
      <c r="C295">
        <v>0</v>
      </c>
      <c r="D295" t="s">
        <v>82</v>
      </c>
      <c r="E295">
        <v>11.172980000000001</v>
      </c>
      <c r="F295">
        <v>12.835430000000001</v>
      </c>
      <c r="G295">
        <v>10.48972</v>
      </c>
      <c r="H295">
        <v>0</v>
      </c>
      <c r="I295">
        <v>0</v>
      </c>
      <c r="J295">
        <v>0</v>
      </c>
    </row>
    <row r="296" spans="1:10" x14ac:dyDescent="0.35">
      <c r="A296" t="str">
        <f>B206&amp;C274&amp;D296</f>
        <v>PENETRACION (%)Total BebidasCON LA PAREJA</v>
      </c>
      <c r="B296">
        <v>0</v>
      </c>
      <c r="C296">
        <v>0</v>
      </c>
      <c r="D296" t="s">
        <v>83</v>
      </c>
      <c r="E296">
        <v>7.7717080000000003</v>
      </c>
      <c r="F296">
        <v>8.5401819999999997</v>
      </c>
      <c r="G296">
        <v>8.4951729999999994</v>
      </c>
      <c r="H296">
        <v>0</v>
      </c>
      <c r="I296">
        <v>0</v>
      </c>
      <c r="J296">
        <v>0</v>
      </c>
    </row>
    <row r="297" spans="1:10" x14ac:dyDescent="0.35">
      <c r="A297" t="str">
        <f>B206&amp;C274&amp;D297</f>
        <v>PENETRACION (%)Total BebidasESTABA SOLO/A</v>
      </c>
      <c r="B297">
        <v>0</v>
      </c>
      <c r="C297">
        <v>0</v>
      </c>
      <c r="D297" t="s">
        <v>84</v>
      </c>
      <c r="E297">
        <v>8.1835970000000007</v>
      </c>
      <c r="F297">
        <v>6.39642</v>
      </c>
      <c r="G297">
        <v>6.227214</v>
      </c>
      <c r="H297">
        <v>0</v>
      </c>
      <c r="I297">
        <v>0</v>
      </c>
      <c r="J297">
        <v>0</v>
      </c>
    </row>
    <row r="298" spans="1:10" x14ac:dyDescent="0.35">
      <c r="A298" t="str">
        <f>B206&amp;C274&amp;D298</f>
        <v>PENETRACION (%)Total BebidasOTROS</v>
      </c>
      <c r="B298">
        <v>0</v>
      </c>
      <c r="C298">
        <v>0</v>
      </c>
      <c r="D298" t="s">
        <v>85</v>
      </c>
      <c r="E298">
        <v>0.1851064</v>
      </c>
      <c r="F298">
        <v>0.82609129999999997</v>
      </c>
      <c r="G298">
        <v>1.026993</v>
      </c>
      <c r="H298">
        <v>0</v>
      </c>
      <c r="I298">
        <v>0</v>
      </c>
      <c r="J298">
        <v>0</v>
      </c>
    </row>
    <row r="299" spans="1:10" x14ac:dyDescent="0.35">
      <c r="A299" t="str">
        <f>B206&amp;C274&amp;D299</f>
        <v>PENETRACION (%)Total BebidasESTAR TRABAJANDO</v>
      </c>
      <c r="B299">
        <v>0</v>
      </c>
      <c r="C299">
        <v>0</v>
      </c>
      <c r="D299" t="s">
        <v>87</v>
      </c>
      <c r="E299">
        <v>3.3117939999999999</v>
      </c>
      <c r="F299">
        <v>2.912153</v>
      </c>
      <c r="G299">
        <v>2.7440199999999999</v>
      </c>
      <c r="H299">
        <v>0</v>
      </c>
      <c r="I299">
        <v>0</v>
      </c>
      <c r="J299">
        <v>0</v>
      </c>
    </row>
    <row r="300" spans="1:10" x14ac:dyDescent="0.35">
      <c r="A300" t="str">
        <f>B206&amp;C274&amp;D300</f>
        <v>PENETRACION (%)Total BebidasCOMIDA DE NEGOCIOS</v>
      </c>
      <c r="B300">
        <v>0</v>
      </c>
      <c r="C300">
        <v>0</v>
      </c>
      <c r="D300" t="s">
        <v>88</v>
      </c>
      <c r="E300">
        <v>0.1365934</v>
      </c>
      <c r="F300">
        <v>8.2500439999999994E-2</v>
      </c>
      <c r="G300">
        <v>0.19484209999999999</v>
      </c>
      <c r="H300">
        <v>0</v>
      </c>
      <c r="I300">
        <v>0</v>
      </c>
      <c r="J300">
        <v>0</v>
      </c>
    </row>
    <row r="301" spans="1:10" x14ac:dyDescent="0.35">
      <c r="A301" t="str">
        <f>B206&amp;C274&amp;D301</f>
        <v>PENETRACION (%)Total BebidasPOR PLACER/RELAX</v>
      </c>
      <c r="B301">
        <v>0</v>
      </c>
      <c r="C301">
        <v>0</v>
      </c>
      <c r="D301" t="s">
        <v>89</v>
      </c>
      <c r="E301">
        <v>6.6088399999999998</v>
      </c>
      <c r="F301">
        <v>8.2606120000000001</v>
      </c>
      <c r="G301">
        <v>8.0809510000000007</v>
      </c>
      <c r="H301">
        <v>0</v>
      </c>
      <c r="I301">
        <v>0</v>
      </c>
      <c r="J301">
        <v>0</v>
      </c>
    </row>
    <row r="302" spans="1:10" x14ac:dyDescent="0.35">
      <c r="A302" t="str">
        <f>B206&amp;C274&amp;D302</f>
        <v>PENETRACION (%)Total BebidasTENER HAMBRE/SIN PLANIFICAR</v>
      </c>
      <c r="B302">
        <v>0</v>
      </c>
      <c r="C302">
        <v>0</v>
      </c>
      <c r="D302" t="s">
        <v>90</v>
      </c>
      <c r="E302">
        <v>11.658620000000001</v>
      </c>
      <c r="F302">
        <v>13.16273</v>
      </c>
      <c r="G302">
        <v>10.853109999999999</v>
      </c>
      <c r="H302">
        <v>0</v>
      </c>
      <c r="I302">
        <v>0</v>
      </c>
      <c r="J302">
        <v>0</v>
      </c>
    </row>
    <row r="303" spans="1:10" x14ac:dyDescent="0.35">
      <c r="A303" t="str">
        <f>B206&amp;C274&amp;D303</f>
        <v>PENETRACION (%)Total BebidasESTAR DE COMPRAS</v>
      </c>
      <c r="B303">
        <v>0</v>
      </c>
      <c r="C303">
        <v>0</v>
      </c>
      <c r="D303" t="s">
        <v>91</v>
      </c>
      <c r="E303">
        <v>3.4618760000000002</v>
      </c>
      <c r="F303">
        <v>1.960434</v>
      </c>
      <c r="G303">
        <v>2.152698</v>
      </c>
      <c r="H303">
        <v>0</v>
      </c>
      <c r="I303">
        <v>0</v>
      </c>
      <c r="J303">
        <v>0</v>
      </c>
    </row>
    <row r="304" spans="1:10" x14ac:dyDescent="0.35">
      <c r="A304" t="str">
        <f>B206&amp;C274&amp;D304</f>
        <v>PENETRACION (%)Total BebidasNO COCINAR EN CASA</v>
      </c>
      <c r="B304">
        <v>0</v>
      </c>
      <c r="C304">
        <v>0</v>
      </c>
      <c r="D304" t="s">
        <v>92</v>
      </c>
      <c r="E304">
        <v>3.2969050000000002</v>
      </c>
      <c r="F304">
        <v>3.633899</v>
      </c>
      <c r="G304">
        <v>2.4722819999999999</v>
      </c>
      <c r="H304">
        <v>0</v>
      </c>
      <c r="I304">
        <v>0</v>
      </c>
      <c r="J304">
        <v>0</v>
      </c>
    </row>
    <row r="305" spans="1:10" x14ac:dyDescent="0.35">
      <c r="A305" t="str">
        <f>B206&amp;C274&amp;D305</f>
        <v>PENETRACION (%)Total BebidasCELEBRACION/FIESTA/SALIR TOMAR</v>
      </c>
      <c r="B305">
        <v>0</v>
      </c>
      <c r="C305">
        <v>0</v>
      </c>
      <c r="D305" t="s">
        <v>93</v>
      </c>
      <c r="E305">
        <v>8.6165599999999998</v>
      </c>
      <c r="F305">
        <v>7.1158460000000003</v>
      </c>
      <c r="G305">
        <v>6.9695119999999999</v>
      </c>
      <c r="H305">
        <v>0</v>
      </c>
      <c r="I305">
        <v>0</v>
      </c>
      <c r="J305">
        <v>0</v>
      </c>
    </row>
    <row r="306" spans="1:10" x14ac:dyDescent="0.35">
      <c r="A306" t="str">
        <f>B206&amp;C274&amp;D306</f>
        <v>PENETRACION (%)Total BebidasVIENDO DEPORTES</v>
      </c>
      <c r="B306">
        <v>0</v>
      </c>
      <c r="C306">
        <v>0</v>
      </c>
      <c r="D306" t="s">
        <v>94</v>
      </c>
      <c r="E306">
        <v>0.84473799999999999</v>
      </c>
      <c r="F306">
        <v>1.677719</v>
      </c>
      <c r="G306">
        <v>0.60584959999999999</v>
      </c>
      <c r="H306">
        <v>0</v>
      </c>
      <c r="I306">
        <v>0</v>
      </c>
      <c r="J306">
        <v>0</v>
      </c>
    </row>
    <row r="307" spans="1:10" x14ac:dyDescent="0.35">
      <c r="A307" t="str">
        <f>B206&amp;C274&amp;D307</f>
        <v>PENETRACION (%)Total BebidasOTROS MOTIVOS</v>
      </c>
      <c r="B307">
        <v>0</v>
      </c>
      <c r="C307">
        <v>0</v>
      </c>
      <c r="D307" t="s">
        <v>95</v>
      </c>
      <c r="E307">
        <v>3.482281</v>
      </c>
      <c r="F307">
        <v>4.3834520000000001</v>
      </c>
      <c r="G307">
        <v>4.0213599999999996</v>
      </c>
      <c r="H307">
        <v>0</v>
      </c>
      <c r="I307">
        <v>0</v>
      </c>
      <c r="J307">
        <v>0</v>
      </c>
    </row>
    <row r="308" spans="1:10" x14ac:dyDescent="0.35">
      <c r="A308" t="str">
        <f>B206&amp;C308&amp;D308</f>
        <v>PENETRACION (%)Total Bebidas FriasT.ESPAÑA</v>
      </c>
      <c r="B308">
        <v>0</v>
      </c>
      <c r="C308" t="s">
        <v>16</v>
      </c>
      <c r="D308" t="s">
        <v>59</v>
      </c>
      <c r="E308">
        <v>26.463380000000001</v>
      </c>
      <c r="F308">
        <v>26.404610000000002</v>
      </c>
      <c r="G308">
        <v>24.968050000000002</v>
      </c>
      <c r="H308">
        <v>0</v>
      </c>
      <c r="I308">
        <v>0</v>
      </c>
      <c r="J308">
        <v>0</v>
      </c>
    </row>
    <row r="309" spans="1:10" x14ac:dyDescent="0.35">
      <c r="A309" t="str">
        <f>B206&amp;C308&amp;D309</f>
        <v>PENETRACION (%)Total Bebidas FriasEN LA CALLE</v>
      </c>
      <c r="B309">
        <v>0</v>
      </c>
      <c r="C309">
        <v>0</v>
      </c>
      <c r="D309" t="s">
        <v>60</v>
      </c>
      <c r="E309">
        <v>4.1404569999999996</v>
      </c>
      <c r="F309">
        <v>4.6025010000000002</v>
      </c>
      <c r="G309">
        <v>3.5440309999999999</v>
      </c>
      <c r="H309">
        <v>0</v>
      </c>
      <c r="I309">
        <v>0</v>
      </c>
      <c r="J309">
        <v>0</v>
      </c>
    </row>
    <row r="310" spans="1:10" x14ac:dyDescent="0.35">
      <c r="A310" t="str">
        <f>B206&amp;C308&amp;D310</f>
        <v>PENETRACION (%)Total Bebidas FriasEN CASA DE OTROS</v>
      </c>
      <c r="B310">
        <v>0</v>
      </c>
      <c r="C310">
        <v>0</v>
      </c>
      <c r="D310" t="s">
        <v>61</v>
      </c>
      <c r="E310">
        <v>3.0925829999999999</v>
      </c>
      <c r="F310">
        <v>2.8117160000000001</v>
      </c>
      <c r="G310">
        <v>1.643391</v>
      </c>
      <c r="H310">
        <v>0</v>
      </c>
      <c r="I310">
        <v>0</v>
      </c>
      <c r="J310">
        <v>0</v>
      </c>
    </row>
    <row r="311" spans="1:10" x14ac:dyDescent="0.35">
      <c r="A311" t="str">
        <f>B206&amp;C308&amp;D311</f>
        <v>PENETRACION (%)Total Bebidas FriasEN EL ESTABLECIMIENTO</v>
      </c>
      <c r="B311">
        <v>0</v>
      </c>
      <c r="C311">
        <v>0</v>
      </c>
      <c r="D311" t="s">
        <v>62</v>
      </c>
      <c r="E311">
        <v>16.326589999999999</v>
      </c>
      <c r="F311">
        <v>16.606459999999998</v>
      </c>
      <c r="G311">
        <v>18.160299999999999</v>
      </c>
      <c r="H311">
        <v>0</v>
      </c>
      <c r="I311">
        <v>0</v>
      </c>
      <c r="J311">
        <v>0</v>
      </c>
    </row>
    <row r="312" spans="1:10" x14ac:dyDescent="0.35">
      <c r="A312" t="str">
        <f>B206&amp;C308&amp;D312</f>
        <v>PENETRACION (%)Total Bebidas FriasEN EL TRABAJO</v>
      </c>
      <c r="B312">
        <v>0</v>
      </c>
      <c r="C312">
        <v>0</v>
      </c>
      <c r="D312" t="s">
        <v>63</v>
      </c>
      <c r="E312">
        <v>1.8153170000000001</v>
      </c>
      <c r="F312">
        <v>2.015231</v>
      </c>
      <c r="G312">
        <v>1.746707</v>
      </c>
      <c r="H312">
        <v>0</v>
      </c>
      <c r="I312">
        <v>0</v>
      </c>
      <c r="J312">
        <v>0</v>
      </c>
    </row>
    <row r="313" spans="1:10" x14ac:dyDescent="0.35">
      <c r="A313" t="str">
        <f>B206&amp;C308&amp;D313</f>
        <v>PENETRACION (%)Total Bebidas FriasEN COLEGIO/INSTITUTO/UNIV.</v>
      </c>
      <c r="B313">
        <v>0</v>
      </c>
      <c r="C313">
        <v>0</v>
      </c>
      <c r="D313" t="s">
        <v>64</v>
      </c>
      <c r="E313">
        <v>8.2577070000000002E-2</v>
      </c>
      <c r="F313">
        <v>1.6738759999999998E-2</v>
      </c>
      <c r="G313">
        <v>1.3093079999999999</v>
      </c>
      <c r="H313">
        <v>0</v>
      </c>
      <c r="I313">
        <v>0</v>
      </c>
      <c r="J313">
        <v>0</v>
      </c>
    </row>
    <row r="314" spans="1:10" x14ac:dyDescent="0.35">
      <c r="A314" t="str">
        <f>B206&amp;C308&amp;D314</f>
        <v>PENETRACION (%)Total Bebidas FriasEN MI CASA</v>
      </c>
      <c r="B314">
        <v>0</v>
      </c>
      <c r="C314">
        <v>0</v>
      </c>
      <c r="D314" t="s">
        <v>65</v>
      </c>
      <c r="E314">
        <v>5.0549099999999996</v>
      </c>
      <c r="F314">
        <v>3.284872</v>
      </c>
      <c r="G314">
        <v>2.5528230000000001</v>
      </c>
      <c r="H314">
        <v>0</v>
      </c>
      <c r="I314">
        <v>0</v>
      </c>
      <c r="J314">
        <v>0</v>
      </c>
    </row>
    <row r="315" spans="1:10" x14ac:dyDescent="0.35">
      <c r="A315" t="str">
        <f>B206&amp;C308&amp;D315</f>
        <v>PENETRACION (%)Total Bebidas FriasEN M.TRANSP.(AVION,TREN,AUTOC,E</v>
      </c>
      <c r="B315">
        <v>0</v>
      </c>
      <c r="C315">
        <v>0</v>
      </c>
      <c r="D315" t="s">
        <v>66</v>
      </c>
      <c r="E315">
        <v>0.85720320000000005</v>
      </c>
      <c r="F315">
        <v>0.60205109999999995</v>
      </c>
      <c r="G315">
        <v>0.8563887</v>
      </c>
      <c r="H315">
        <v>0</v>
      </c>
      <c r="I315">
        <v>0</v>
      </c>
      <c r="J315">
        <v>0</v>
      </c>
    </row>
    <row r="316" spans="1:10" x14ac:dyDescent="0.35">
      <c r="A316" t="str">
        <f>B206&amp;C308&amp;D316</f>
        <v>PENETRACION (%)Total Bebidas FriasEN OTRO LUGAR</v>
      </c>
      <c r="B316">
        <v>0</v>
      </c>
      <c r="C316">
        <v>0</v>
      </c>
      <c r="D316" t="s">
        <v>67</v>
      </c>
      <c r="E316">
        <v>2.1900930000000001</v>
      </c>
      <c r="F316">
        <v>1.9147529999999999</v>
      </c>
      <c r="G316">
        <v>2.4740700000000002</v>
      </c>
      <c r="H316">
        <v>0</v>
      </c>
      <c r="I316">
        <v>0</v>
      </c>
      <c r="J316">
        <v>0</v>
      </c>
    </row>
    <row r="317" spans="1:10" x14ac:dyDescent="0.35">
      <c r="A317" t="str">
        <f>B206&amp;C308&amp;D317</f>
        <v>PENETRACION (%)Total Bebidas FriasDESAYUNO</v>
      </c>
      <c r="B317">
        <v>0</v>
      </c>
      <c r="C317">
        <v>0</v>
      </c>
      <c r="D317" t="s">
        <v>69</v>
      </c>
      <c r="E317">
        <v>2.8399299999999998</v>
      </c>
      <c r="F317">
        <v>3.1351599999999999</v>
      </c>
      <c r="G317">
        <v>2.9869849999999998</v>
      </c>
      <c r="H317">
        <v>0</v>
      </c>
      <c r="I317">
        <v>0</v>
      </c>
      <c r="J317">
        <v>0</v>
      </c>
    </row>
    <row r="318" spans="1:10" x14ac:dyDescent="0.35">
      <c r="A318" t="str">
        <f>B206&amp;C308&amp;D318</f>
        <v>PENETRACION (%)Total Bebidas FriasAPERITIVO/ANTES DE COMER</v>
      </c>
      <c r="B318">
        <v>0</v>
      </c>
      <c r="C318">
        <v>0</v>
      </c>
      <c r="D318" t="s">
        <v>70</v>
      </c>
      <c r="E318">
        <v>5.8533629999999999</v>
      </c>
      <c r="F318">
        <v>4.6625389999999998</v>
      </c>
      <c r="G318">
        <v>4.9976370000000001</v>
      </c>
      <c r="H318">
        <v>0</v>
      </c>
      <c r="I318">
        <v>0</v>
      </c>
      <c r="J318">
        <v>0</v>
      </c>
    </row>
    <row r="319" spans="1:10" x14ac:dyDescent="0.35">
      <c r="A319" t="str">
        <f>B206&amp;C308&amp;D319</f>
        <v>PENETRACION (%)Total Bebidas FriasCOMIDA</v>
      </c>
      <c r="B319">
        <v>0</v>
      </c>
      <c r="C319">
        <v>0</v>
      </c>
      <c r="D319" t="s">
        <v>71</v>
      </c>
      <c r="E319">
        <v>11.41126</v>
      </c>
      <c r="F319">
        <v>14.76154</v>
      </c>
      <c r="G319">
        <v>13.52599</v>
      </c>
      <c r="H319">
        <v>0</v>
      </c>
      <c r="I319">
        <v>0</v>
      </c>
      <c r="J319">
        <v>0</v>
      </c>
    </row>
    <row r="320" spans="1:10" x14ac:dyDescent="0.35">
      <c r="A320" t="str">
        <f>B206&amp;C308&amp;D320</f>
        <v>PENETRACION (%)Total Bebidas FriasTARDE/MERIENDA</v>
      </c>
      <c r="B320">
        <v>0</v>
      </c>
      <c r="C320">
        <v>0</v>
      </c>
      <c r="D320" t="s">
        <v>72</v>
      </c>
      <c r="E320">
        <v>4.9833299999999996</v>
      </c>
      <c r="F320">
        <v>4.8455919999999999</v>
      </c>
      <c r="G320">
        <v>5.9705370000000002</v>
      </c>
      <c r="H320">
        <v>0</v>
      </c>
      <c r="I320">
        <v>0</v>
      </c>
      <c r="J320">
        <v>0</v>
      </c>
    </row>
    <row r="321" spans="1:10" x14ac:dyDescent="0.35">
      <c r="A321" t="str">
        <f>B206&amp;C308&amp;D321</f>
        <v>PENETRACION (%)Total Bebidas FriasANTES DE CENAR</v>
      </c>
      <c r="B321">
        <v>0</v>
      </c>
      <c r="C321">
        <v>0</v>
      </c>
      <c r="D321" t="s">
        <v>73</v>
      </c>
      <c r="E321">
        <v>1.965929</v>
      </c>
      <c r="F321">
        <v>2.0367999999999999</v>
      </c>
      <c r="G321">
        <v>1.49908</v>
      </c>
      <c r="H321">
        <v>0</v>
      </c>
      <c r="I321">
        <v>0</v>
      </c>
      <c r="J321">
        <v>0</v>
      </c>
    </row>
    <row r="322" spans="1:10" x14ac:dyDescent="0.35">
      <c r="A322" t="str">
        <f>B206&amp;C308&amp;D322</f>
        <v>PENETRACION (%)Total Bebidas FriasCENA</v>
      </c>
      <c r="B322">
        <v>0</v>
      </c>
      <c r="C322">
        <v>0</v>
      </c>
      <c r="D322" t="s">
        <v>74</v>
      </c>
      <c r="E322">
        <v>9.5263659999999994</v>
      </c>
      <c r="F322">
        <v>7.3587680000000004</v>
      </c>
      <c r="G322">
        <v>7.7066790000000003</v>
      </c>
      <c r="H322">
        <v>0</v>
      </c>
      <c r="I322">
        <v>0</v>
      </c>
      <c r="J322">
        <v>0</v>
      </c>
    </row>
    <row r="323" spans="1:10" x14ac:dyDescent="0.35">
      <c r="A323" t="str">
        <f>B206&amp;C308&amp;D323</f>
        <v>PENETRACION (%)Total Bebidas FriasDESPUES DE LA CENA</v>
      </c>
      <c r="B323">
        <v>0</v>
      </c>
      <c r="C323">
        <v>0</v>
      </c>
      <c r="D323" t="s">
        <v>75</v>
      </c>
      <c r="E323">
        <v>1.335944</v>
      </c>
      <c r="F323">
        <v>1.4616629999999999</v>
      </c>
      <c r="G323">
        <v>1.5606549999999999</v>
      </c>
      <c r="H323">
        <v>0</v>
      </c>
      <c r="I323">
        <v>0</v>
      </c>
      <c r="J323">
        <v>0</v>
      </c>
    </row>
    <row r="324" spans="1:10" x14ac:dyDescent="0.35">
      <c r="A324" t="str">
        <f>B206&amp;C308&amp;D324</f>
        <v>PENETRACION (%)Total Bebidas FriasDURANTE EL DIA</v>
      </c>
      <c r="B324">
        <v>0</v>
      </c>
      <c r="C324">
        <v>0</v>
      </c>
      <c r="D324" t="s">
        <v>76</v>
      </c>
      <c r="E324">
        <v>1.8495159999999999</v>
      </c>
      <c r="F324">
        <v>2.8660220000000001</v>
      </c>
      <c r="G324">
        <v>1.695953</v>
      </c>
      <c r="H324">
        <v>0</v>
      </c>
      <c r="I324">
        <v>0</v>
      </c>
      <c r="J324">
        <v>0</v>
      </c>
    </row>
    <row r="325" spans="1:10" x14ac:dyDescent="0.35">
      <c r="A325" t="str">
        <f>B206&amp;C308&amp;D325</f>
        <v>PENETRACION (%)Total Bebidas FriasCON AMIGOS</v>
      </c>
      <c r="B325">
        <v>0</v>
      </c>
      <c r="C325">
        <v>0</v>
      </c>
      <c r="D325" t="s">
        <v>78</v>
      </c>
      <c r="E325">
        <v>9.0724350000000005</v>
      </c>
      <c r="F325">
        <v>8.9498759999999997</v>
      </c>
      <c r="G325">
        <v>7.8121729999999996</v>
      </c>
      <c r="H325">
        <v>0</v>
      </c>
      <c r="I325">
        <v>0</v>
      </c>
      <c r="J325">
        <v>0</v>
      </c>
    </row>
    <row r="326" spans="1:10" x14ac:dyDescent="0.35">
      <c r="A326" t="str">
        <f>B206&amp;C308&amp;D326</f>
        <v>PENETRACION (%)Total Bebidas FriasCON CLIENTES</v>
      </c>
      <c r="B326">
        <v>0</v>
      </c>
      <c r="C326">
        <v>0</v>
      </c>
      <c r="D326" t="s">
        <v>79</v>
      </c>
      <c r="E326">
        <v>0.22957640000000001</v>
      </c>
      <c r="F326">
        <v>0.44835950000000002</v>
      </c>
      <c r="G326">
        <v>0.1367835</v>
      </c>
      <c r="H326">
        <v>0</v>
      </c>
      <c r="I326">
        <v>0</v>
      </c>
      <c r="J326">
        <v>0</v>
      </c>
    </row>
    <row r="327" spans="1:10" x14ac:dyDescent="0.35">
      <c r="A327" t="str">
        <f>B206&amp;C308&amp;D327</f>
        <v>PENETRACION (%)Total Bebidas FriasCON COMPAÑEROS DE TRABAJO</v>
      </c>
      <c r="B327">
        <v>0</v>
      </c>
      <c r="C327">
        <v>0</v>
      </c>
      <c r="D327" t="s">
        <v>80</v>
      </c>
      <c r="E327">
        <v>1.3716630000000001</v>
      </c>
      <c r="F327">
        <v>1.0051349999999999</v>
      </c>
      <c r="G327">
        <v>1.51315</v>
      </c>
      <c r="H327">
        <v>0</v>
      </c>
      <c r="I327">
        <v>0</v>
      </c>
      <c r="J327">
        <v>0</v>
      </c>
    </row>
    <row r="328" spans="1:10" x14ac:dyDescent="0.35">
      <c r="A328" t="str">
        <f>B206&amp;C308&amp;D328</f>
        <v>PENETRACION (%)Total Bebidas FriasCON COMPAÑEROS DE CLASE</v>
      </c>
      <c r="B328">
        <v>0</v>
      </c>
      <c r="C328">
        <v>0</v>
      </c>
      <c r="D328" t="s">
        <v>81</v>
      </c>
      <c r="E328">
        <v>0.27972219999999998</v>
      </c>
      <c r="F328">
        <v>0.1012079</v>
      </c>
      <c r="G328">
        <v>0.68218140000000005</v>
      </c>
      <c r="H328">
        <v>0</v>
      </c>
      <c r="I328">
        <v>0</v>
      </c>
      <c r="J328">
        <v>0</v>
      </c>
    </row>
    <row r="329" spans="1:10" x14ac:dyDescent="0.35">
      <c r="A329" t="str">
        <f>B206&amp;C308&amp;D329</f>
        <v>PENETRACION (%)Total Bebidas FriasCON FAMILIA</v>
      </c>
      <c r="B329">
        <v>0</v>
      </c>
      <c r="C329">
        <v>0</v>
      </c>
      <c r="D329" t="s">
        <v>82</v>
      </c>
      <c r="E329">
        <v>10.57239</v>
      </c>
      <c r="F329">
        <v>12.35449</v>
      </c>
      <c r="G329">
        <v>9.7661029999999993</v>
      </c>
      <c r="H329">
        <v>0</v>
      </c>
      <c r="I329">
        <v>0</v>
      </c>
      <c r="J329">
        <v>0</v>
      </c>
    </row>
    <row r="330" spans="1:10" x14ac:dyDescent="0.35">
      <c r="A330" t="str">
        <f>B206&amp;C308&amp;D330</f>
        <v>PENETRACION (%)Total Bebidas FriasCON LA PAREJA</v>
      </c>
      <c r="B330">
        <v>0</v>
      </c>
      <c r="C330">
        <v>0</v>
      </c>
      <c r="D330" t="s">
        <v>83</v>
      </c>
      <c r="E330">
        <v>7.8531389999999996</v>
      </c>
      <c r="F330">
        <v>8.8175950000000007</v>
      </c>
      <c r="G330">
        <v>8.0228000000000002</v>
      </c>
      <c r="H330">
        <v>0</v>
      </c>
      <c r="I330">
        <v>0</v>
      </c>
      <c r="J330">
        <v>0</v>
      </c>
    </row>
    <row r="331" spans="1:10" x14ac:dyDescent="0.35">
      <c r="A331" t="str">
        <f>B206&amp;C308&amp;D331</f>
        <v>PENETRACION (%)Total Bebidas FriasESTABA SOLO/A</v>
      </c>
      <c r="B331">
        <v>0</v>
      </c>
      <c r="C331">
        <v>0</v>
      </c>
      <c r="D331" t="s">
        <v>84</v>
      </c>
      <c r="E331">
        <v>7.6118319999999997</v>
      </c>
      <c r="F331">
        <v>5.7337129999999998</v>
      </c>
      <c r="G331">
        <v>5.9989489999999996</v>
      </c>
      <c r="H331">
        <v>0</v>
      </c>
      <c r="I331">
        <v>0</v>
      </c>
      <c r="J331">
        <v>0</v>
      </c>
    </row>
    <row r="332" spans="1:10" x14ac:dyDescent="0.35">
      <c r="A332" t="str">
        <f>B206&amp;C308&amp;D332</f>
        <v>PENETRACION (%)Total Bebidas FriasOTROS</v>
      </c>
      <c r="B332">
        <v>0</v>
      </c>
      <c r="C332">
        <v>0</v>
      </c>
      <c r="D332" t="s">
        <v>85</v>
      </c>
      <c r="E332">
        <v>0.1866543</v>
      </c>
      <c r="F332">
        <v>0.82609129999999997</v>
      </c>
      <c r="G332">
        <v>1.026993</v>
      </c>
      <c r="H332">
        <v>0</v>
      </c>
      <c r="I332">
        <v>0</v>
      </c>
      <c r="J332">
        <v>0</v>
      </c>
    </row>
    <row r="333" spans="1:10" x14ac:dyDescent="0.35">
      <c r="A333" t="str">
        <f>B206&amp;C308&amp;D333</f>
        <v>PENETRACION (%)Total Bebidas FriasESTAR TRABAJANDO</v>
      </c>
      <c r="B333">
        <v>0</v>
      </c>
      <c r="C333">
        <v>0</v>
      </c>
      <c r="D333" t="s">
        <v>87</v>
      </c>
      <c r="E333">
        <v>2.696199</v>
      </c>
      <c r="F333">
        <v>2.126382</v>
      </c>
      <c r="G333">
        <v>2.1341109999999999</v>
      </c>
      <c r="H333">
        <v>0</v>
      </c>
      <c r="I333">
        <v>0</v>
      </c>
      <c r="J333">
        <v>0</v>
      </c>
    </row>
    <row r="334" spans="1:10" x14ac:dyDescent="0.35">
      <c r="A334" t="str">
        <f>B206&amp;C308&amp;D334</f>
        <v>PENETRACION (%)Total Bebidas FriasCOMIDA DE NEGOCIOS</v>
      </c>
      <c r="B334">
        <v>0</v>
      </c>
      <c r="C334">
        <v>0</v>
      </c>
      <c r="D334" t="s">
        <v>88</v>
      </c>
      <c r="E334">
        <v>0.1365934</v>
      </c>
      <c r="F334">
        <v>8.2500439999999994E-2</v>
      </c>
      <c r="G334">
        <v>0.19499279999999999</v>
      </c>
      <c r="H334">
        <v>0</v>
      </c>
      <c r="I334">
        <v>0</v>
      </c>
      <c r="J334">
        <v>0</v>
      </c>
    </row>
    <row r="335" spans="1:10" x14ac:dyDescent="0.35">
      <c r="A335" t="str">
        <f>B206&amp;C308&amp;D335</f>
        <v>PENETRACION (%)Total Bebidas FriasPOR PLACER/RELAX</v>
      </c>
      <c r="B335">
        <v>0</v>
      </c>
      <c r="C335">
        <v>0</v>
      </c>
      <c r="D335" t="s">
        <v>89</v>
      </c>
      <c r="E335">
        <v>6.6560829999999997</v>
      </c>
      <c r="F335">
        <v>8.4628809999999994</v>
      </c>
      <c r="G335">
        <v>7.8627469999999997</v>
      </c>
      <c r="H335">
        <v>0</v>
      </c>
      <c r="I335">
        <v>0</v>
      </c>
      <c r="J335">
        <v>0</v>
      </c>
    </row>
    <row r="336" spans="1:10" x14ac:dyDescent="0.35">
      <c r="A336" t="str">
        <f>B206&amp;C308&amp;D336</f>
        <v>PENETRACION (%)Total Bebidas FriasTENER HAMBRE/SIN PLANIFICAR</v>
      </c>
      <c r="B336">
        <v>0</v>
      </c>
      <c r="C336">
        <v>0</v>
      </c>
      <c r="D336" t="s">
        <v>90</v>
      </c>
      <c r="E336">
        <v>11.605359999999999</v>
      </c>
      <c r="F336">
        <v>13.69183</v>
      </c>
      <c r="G336">
        <v>10.77101</v>
      </c>
      <c r="H336">
        <v>0</v>
      </c>
      <c r="I336">
        <v>0</v>
      </c>
      <c r="J336">
        <v>0</v>
      </c>
    </row>
    <row r="337" spans="1:10" x14ac:dyDescent="0.35">
      <c r="A337" t="str">
        <f>B206&amp;C308&amp;D337</f>
        <v>PENETRACION (%)Total Bebidas FriasESTAR DE COMPRAS</v>
      </c>
      <c r="B337">
        <v>0</v>
      </c>
      <c r="C337">
        <v>0</v>
      </c>
      <c r="D337" t="s">
        <v>91</v>
      </c>
      <c r="E337">
        <v>3.1806019999999999</v>
      </c>
      <c r="F337">
        <v>1.851453</v>
      </c>
      <c r="G337">
        <v>2.0224660000000001</v>
      </c>
      <c r="H337">
        <v>0</v>
      </c>
      <c r="I337">
        <v>0</v>
      </c>
      <c r="J337">
        <v>0</v>
      </c>
    </row>
    <row r="338" spans="1:10" x14ac:dyDescent="0.35">
      <c r="A338" t="str">
        <f>B206&amp;C308&amp;D338</f>
        <v>PENETRACION (%)Total Bebidas FriasNO COCINAR EN CASA</v>
      </c>
      <c r="B338">
        <v>0</v>
      </c>
      <c r="C338">
        <v>0</v>
      </c>
      <c r="D338" t="s">
        <v>92</v>
      </c>
      <c r="E338">
        <v>3.0985019999999999</v>
      </c>
      <c r="F338">
        <v>3.5729630000000001</v>
      </c>
      <c r="G338">
        <v>2.3251029999999999</v>
      </c>
      <c r="H338">
        <v>0</v>
      </c>
      <c r="I338">
        <v>0</v>
      </c>
      <c r="J338">
        <v>0</v>
      </c>
    </row>
    <row r="339" spans="1:10" x14ac:dyDescent="0.35">
      <c r="A339" t="str">
        <f>B206&amp;C308&amp;D339</f>
        <v>PENETRACION (%)Total Bebidas FriasCELEBRACION/FIESTA/SALIR TOMAR</v>
      </c>
      <c r="B339">
        <v>0</v>
      </c>
      <c r="C339">
        <v>0</v>
      </c>
      <c r="D339" t="s">
        <v>93</v>
      </c>
      <c r="E339">
        <v>8.5580949999999998</v>
      </c>
      <c r="F339">
        <v>6.9097109999999997</v>
      </c>
      <c r="G339">
        <v>7.8685470000000004</v>
      </c>
      <c r="H339">
        <v>0</v>
      </c>
      <c r="I339">
        <v>0</v>
      </c>
      <c r="J339">
        <v>0</v>
      </c>
    </row>
    <row r="340" spans="1:10" x14ac:dyDescent="0.35">
      <c r="A340" t="str">
        <f>B206&amp;C308&amp;D340</f>
        <v>PENETRACION (%)Total Bebidas FriasVIENDO DEPORTES</v>
      </c>
      <c r="B340">
        <v>0</v>
      </c>
      <c r="C340">
        <v>0</v>
      </c>
      <c r="D340" t="s">
        <v>94</v>
      </c>
      <c r="E340">
        <v>0.79639070000000001</v>
      </c>
      <c r="F340">
        <v>1.4304239999999999</v>
      </c>
      <c r="G340">
        <v>0.57794000000000001</v>
      </c>
      <c r="H340">
        <v>0</v>
      </c>
      <c r="I340">
        <v>0</v>
      </c>
      <c r="J340">
        <v>0</v>
      </c>
    </row>
    <row r="341" spans="1:10" x14ac:dyDescent="0.35">
      <c r="A341" t="str">
        <f>B206&amp;C308&amp;D341</f>
        <v>PENETRACION (%)Total Bebidas FriasOTROS MOTIVOS</v>
      </c>
      <c r="B341">
        <v>0</v>
      </c>
      <c r="C341">
        <v>0</v>
      </c>
      <c r="D341" t="s">
        <v>95</v>
      </c>
      <c r="E341">
        <v>3.1381420000000002</v>
      </c>
      <c r="F341">
        <v>3.8704960000000002</v>
      </c>
      <c r="G341">
        <v>3.9145759999999998</v>
      </c>
      <c r="H341">
        <v>0</v>
      </c>
      <c r="I341">
        <v>0</v>
      </c>
      <c r="J341">
        <v>0</v>
      </c>
    </row>
    <row r="342" spans="1:10" x14ac:dyDescent="0.35">
      <c r="A342" t="str">
        <f>B206&amp;C342&amp;D342</f>
        <v>PENETRACION (%)Total Bebidas CalientesT.ESPAÑA</v>
      </c>
      <c r="B342">
        <v>0</v>
      </c>
      <c r="C342" t="s">
        <v>17</v>
      </c>
      <c r="D342" t="s">
        <v>59</v>
      </c>
      <c r="E342">
        <v>3.5358049999999999</v>
      </c>
      <c r="F342">
        <v>3.947778</v>
      </c>
      <c r="G342">
        <v>3.2612670000000001</v>
      </c>
      <c r="H342">
        <v>0</v>
      </c>
      <c r="I342">
        <v>0</v>
      </c>
      <c r="J342">
        <v>0</v>
      </c>
    </row>
    <row r="343" spans="1:10" x14ac:dyDescent="0.35">
      <c r="A343" t="str">
        <f>B206&amp;C342&amp;D343</f>
        <v>PENETRACION (%)Total Bebidas CalientesEN LA CALLE</v>
      </c>
      <c r="B343">
        <v>0</v>
      </c>
      <c r="C343">
        <v>0</v>
      </c>
      <c r="D343" t="s">
        <v>60</v>
      </c>
      <c r="E343">
        <v>0.57708729999999997</v>
      </c>
      <c r="F343">
        <v>1.264931</v>
      </c>
      <c r="G343">
        <v>0.63433839999999997</v>
      </c>
      <c r="H343">
        <v>0</v>
      </c>
      <c r="I343">
        <v>0</v>
      </c>
      <c r="J343">
        <v>0</v>
      </c>
    </row>
    <row r="344" spans="1:10" x14ac:dyDescent="0.35">
      <c r="A344" t="str">
        <f>B206&amp;C342&amp;D344</f>
        <v>PENETRACION (%)Total Bebidas CalientesEN CASA DE OTROS</v>
      </c>
      <c r="B344">
        <v>0</v>
      </c>
      <c r="C344">
        <v>0</v>
      </c>
      <c r="D344" t="s">
        <v>61</v>
      </c>
      <c r="E344">
        <v>0.23631260000000001</v>
      </c>
      <c r="F344">
        <v>0.32350830000000003</v>
      </c>
      <c r="G344">
        <v>0.17388139999999999</v>
      </c>
      <c r="H344">
        <v>0</v>
      </c>
      <c r="I344">
        <v>0</v>
      </c>
      <c r="J344">
        <v>0</v>
      </c>
    </row>
    <row r="345" spans="1:10" x14ac:dyDescent="0.35">
      <c r="A345" t="str">
        <f>B206&amp;C342&amp;D345</f>
        <v>PENETRACION (%)Total Bebidas CalientesEN EL ESTABLECIMIENTO</v>
      </c>
      <c r="B345">
        <v>0</v>
      </c>
      <c r="C345">
        <v>0</v>
      </c>
      <c r="D345" t="s">
        <v>62</v>
      </c>
      <c r="E345">
        <v>2.5500970000000001</v>
      </c>
      <c r="F345">
        <v>2.9279670000000002</v>
      </c>
      <c r="G345">
        <v>2.3385560000000001</v>
      </c>
      <c r="H345">
        <v>0</v>
      </c>
      <c r="I345">
        <v>0</v>
      </c>
      <c r="J345">
        <v>0</v>
      </c>
    </row>
    <row r="346" spans="1:10" x14ac:dyDescent="0.35">
      <c r="A346" t="str">
        <f>B206&amp;C342&amp;D346</f>
        <v>PENETRACION (%)Total Bebidas CalientesEN EL TRABAJO</v>
      </c>
      <c r="B346">
        <v>0</v>
      </c>
      <c r="C346">
        <v>0</v>
      </c>
      <c r="D346" t="s">
        <v>63</v>
      </c>
      <c r="E346">
        <v>0.79618789999999995</v>
      </c>
      <c r="F346">
        <v>0.63482380000000005</v>
      </c>
      <c r="G346">
        <v>0.9647831</v>
      </c>
      <c r="H346">
        <v>0</v>
      </c>
      <c r="I346">
        <v>0</v>
      </c>
      <c r="J346">
        <v>0</v>
      </c>
    </row>
    <row r="347" spans="1:10" x14ac:dyDescent="0.35">
      <c r="A347" t="str">
        <f>B206&amp;C342&amp;D347</f>
        <v>PENETRACION (%)Total Bebidas CalientesEN COLEGIO/INSTITUTO/UNIV.</v>
      </c>
      <c r="B347">
        <v>0</v>
      </c>
      <c r="C347">
        <v>0</v>
      </c>
      <c r="D347" t="s">
        <v>64</v>
      </c>
      <c r="E347">
        <v>0</v>
      </c>
      <c r="F347">
        <v>1.8341090000000001E-2</v>
      </c>
      <c r="G347">
        <v>8.9533789999999992E-3</v>
      </c>
      <c r="H347">
        <v>0</v>
      </c>
      <c r="I347">
        <v>0</v>
      </c>
      <c r="J347">
        <v>0</v>
      </c>
    </row>
    <row r="348" spans="1:10" x14ac:dyDescent="0.35">
      <c r="A348" t="str">
        <f>B206&amp;C342&amp;D348</f>
        <v>PENETRACION (%)Total Bebidas CalientesEN MI CASA</v>
      </c>
      <c r="B348">
        <v>0</v>
      </c>
      <c r="C348">
        <v>0</v>
      </c>
      <c r="D348" t="s">
        <v>65</v>
      </c>
      <c r="E348">
        <v>0.30506749999999999</v>
      </c>
      <c r="F348">
        <v>0.32569870000000001</v>
      </c>
      <c r="G348">
        <v>0.3444045</v>
      </c>
      <c r="H348">
        <v>0</v>
      </c>
      <c r="I348">
        <v>0</v>
      </c>
      <c r="J348">
        <v>0</v>
      </c>
    </row>
    <row r="349" spans="1:10" x14ac:dyDescent="0.35">
      <c r="A349" t="str">
        <f>B206&amp;C342&amp;D349</f>
        <v>PENETRACION (%)Total Bebidas CalientesEN M.TRANSP.(AVION,TREN,AUTOC,E</v>
      </c>
      <c r="B349">
        <v>0</v>
      </c>
      <c r="C349">
        <v>0</v>
      </c>
      <c r="D349" t="s">
        <v>66</v>
      </c>
      <c r="E349">
        <v>0.1629652</v>
      </c>
      <c r="F349">
        <v>7.900633E-2</v>
      </c>
      <c r="G349">
        <v>0.2223184</v>
      </c>
      <c r="H349">
        <v>0</v>
      </c>
      <c r="I349">
        <v>0</v>
      </c>
      <c r="J349">
        <v>0</v>
      </c>
    </row>
    <row r="350" spans="1:10" x14ac:dyDescent="0.35">
      <c r="A350" t="str">
        <f>B206&amp;C342&amp;D350</f>
        <v>PENETRACION (%)Total Bebidas CalientesEN OTRO LUGAR</v>
      </c>
      <c r="B350">
        <v>0</v>
      </c>
      <c r="C350">
        <v>0</v>
      </c>
      <c r="D350" t="s">
        <v>67</v>
      </c>
      <c r="E350">
        <v>0.30529699999999999</v>
      </c>
      <c r="F350">
        <v>5.4017610000000001E-2</v>
      </c>
      <c r="G350">
        <v>0.43801390000000001</v>
      </c>
      <c r="H350">
        <v>0</v>
      </c>
      <c r="I350">
        <v>0</v>
      </c>
      <c r="J350">
        <v>0</v>
      </c>
    </row>
    <row r="351" spans="1:10" x14ac:dyDescent="0.35">
      <c r="A351" t="str">
        <f>B206&amp;C342&amp;D351</f>
        <v>PENETRACION (%)Total Bebidas CalientesDESAYUNO</v>
      </c>
      <c r="B351">
        <v>0</v>
      </c>
      <c r="C351">
        <v>0</v>
      </c>
      <c r="D351" t="s">
        <v>69</v>
      </c>
      <c r="E351">
        <v>1.969306</v>
      </c>
      <c r="F351">
        <v>2.2905660000000001</v>
      </c>
      <c r="G351">
        <v>2.2067299999999999</v>
      </c>
      <c r="H351">
        <v>0</v>
      </c>
      <c r="I351">
        <v>0</v>
      </c>
      <c r="J351">
        <v>0</v>
      </c>
    </row>
    <row r="352" spans="1:10" x14ac:dyDescent="0.35">
      <c r="A352" t="str">
        <f>B206&amp;C342&amp;D352</f>
        <v>PENETRACION (%)Total Bebidas CalientesAPERITIVO/ANTES DE COMER</v>
      </c>
      <c r="B352">
        <v>0</v>
      </c>
      <c r="C352">
        <v>0</v>
      </c>
      <c r="D352" t="s">
        <v>70</v>
      </c>
      <c r="E352">
        <v>0.70568310000000001</v>
      </c>
      <c r="F352">
        <v>0.9705201</v>
      </c>
      <c r="G352">
        <v>0.42081360000000001</v>
      </c>
      <c r="H352">
        <v>0</v>
      </c>
      <c r="I352">
        <v>0</v>
      </c>
      <c r="J352">
        <v>0</v>
      </c>
    </row>
    <row r="353" spans="1:10" x14ac:dyDescent="0.35">
      <c r="A353" t="str">
        <f>B206&amp;C342&amp;D353</f>
        <v>PENETRACION (%)Total Bebidas CalientesCOMIDA</v>
      </c>
      <c r="B353">
        <v>0</v>
      </c>
      <c r="C353">
        <v>0</v>
      </c>
      <c r="D353" t="s">
        <v>71</v>
      </c>
      <c r="E353">
        <v>0.53837239999999997</v>
      </c>
      <c r="F353">
        <v>1.1136239999999999</v>
      </c>
      <c r="G353">
        <v>0.43693910000000002</v>
      </c>
      <c r="H353">
        <v>0</v>
      </c>
      <c r="I353">
        <v>0</v>
      </c>
      <c r="J353">
        <v>0</v>
      </c>
    </row>
    <row r="354" spans="1:10" x14ac:dyDescent="0.35">
      <c r="A354" t="str">
        <f>B206&amp;C342&amp;D354</f>
        <v>PENETRACION (%)Total Bebidas CalientesTARDE/MERIENDA</v>
      </c>
      <c r="B354">
        <v>0</v>
      </c>
      <c r="C354">
        <v>0</v>
      </c>
      <c r="D354" t="s">
        <v>72</v>
      </c>
      <c r="E354">
        <v>1.3653280000000001</v>
      </c>
      <c r="F354">
        <v>1.2513339999999999</v>
      </c>
      <c r="G354">
        <v>0.92171780000000003</v>
      </c>
      <c r="H354">
        <v>0</v>
      </c>
      <c r="I354">
        <v>0</v>
      </c>
      <c r="J354">
        <v>0</v>
      </c>
    </row>
    <row r="355" spans="1:10" x14ac:dyDescent="0.35">
      <c r="A355" t="str">
        <f>B206&amp;C342&amp;D355</f>
        <v>PENETRACION (%)Total Bebidas CalientesANTES DE CENAR</v>
      </c>
      <c r="B355">
        <v>0</v>
      </c>
      <c r="C355">
        <v>0</v>
      </c>
      <c r="D355" t="s">
        <v>73</v>
      </c>
      <c r="E355">
        <v>0.32949079999999997</v>
      </c>
      <c r="F355">
        <v>0.1754665</v>
      </c>
      <c r="G355">
        <v>0.1726896</v>
      </c>
      <c r="H355">
        <v>0</v>
      </c>
      <c r="I355">
        <v>0</v>
      </c>
      <c r="J355">
        <v>0</v>
      </c>
    </row>
    <row r="356" spans="1:10" x14ac:dyDescent="0.35">
      <c r="A356" t="str">
        <f>B206&amp;C342&amp;D356</f>
        <v>PENETRACION (%)Total Bebidas CalientesCENA</v>
      </c>
      <c r="B356">
        <v>0</v>
      </c>
      <c r="C356">
        <v>0</v>
      </c>
      <c r="D356" t="s">
        <v>74</v>
      </c>
      <c r="E356">
        <v>9.967761E-2</v>
      </c>
      <c r="F356">
        <v>9.2865509999999998E-2</v>
      </c>
      <c r="G356">
        <v>9.507459E-2</v>
      </c>
      <c r="H356">
        <v>0</v>
      </c>
      <c r="I356">
        <v>0</v>
      </c>
      <c r="J356">
        <v>0</v>
      </c>
    </row>
    <row r="357" spans="1:10" x14ac:dyDescent="0.35">
      <c r="A357" t="str">
        <f>B206&amp;C342&amp;D357</f>
        <v>PENETRACION (%)Total Bebidas CalientesDESPUES DE LA CENA</v>
      </c>
      <c r="B357">
        <v>0</v>
      </c>
      <c r="C357">
        <v>0</v>
      </c>
      <c r="D357" t="s">
        <v>75</v>
      </c>
      <c r="E357">
        <v>0.17569360000000001</v>
      </c>
      <c r="F357">
        <v>0.135959</v>
      </c>
      <c r="G357">
        <v>5.1427019999999997E-2</v>
      </c>
      <c r="H357">
        <v>0</v>
      </c>
      <c r="I357">
        <v>0</v>
      </c>
      <c r="J357">
        <v>0</v>
      </c>
    </row>
    <row r="358" spans="1:10" x14ac:dyDescent="0.35">
      <c r="A358" t="str">
        <f>B206&amp;C342&amp;D358</f>
        <v>PENETRACION (%)Total Bebidas CalientesDURANTE EL DIA</v>
      </c>
      <c r="B358">
        <v>0</v>
      </c>
      <c r="C358">
        <v>0</v>
      </c>
      <c r="D358" t="s">
        <v>76</v>
      </c>
      <c r="E358">
        <v>0.24471019999999999</v>
      </c>
      <c r="F358">
        <v>0.15463070000000001</v>
      </c>
      <c r="G358">
        <v>0.35985010000000001</v>
      </c>
      <c r="H358">
        <v>0</v>
      </c>
      <c r="I358">
        <v>0</v>
      </c>
      <c r="J358">
        <v>0</v>
      </c>
    </row>
    <row r="359" spans="1:10" x14ac:dyDescent="0.35">
      <c r="A359" t="str">
        <f>B206&amp;C342&amp;D359</f>
        <v>PENETRACION (%)Total Bebidas CalientesCON AMIGOS</v>
      </c>
      <c r="B359">
        <v>0</v>
      </c>
      <c r="C359">
        <v>0</v>
      </c>
      <c r="D359" t="s">
        <v>78</v>
      </c>
      <c r="E359">
        <v>0.8155348</v>
      </c>
      <c r="F359">
        <v>1.563404</v>
      </c>
      <c r="G359">
        <v>1.1310899999999999</v>
      </c>
      <c r="H359">
        <v>0</v>
      </c>
      <c r="I359">
        <v>0</v>
      </c>
      <c r="J359">
        <v>0</v>
      </c>
    </row>
    <row r="360" spans="1:10" x14ac:dyDescent="0.35">
      <c r="A360" t="str">
        <f>B206&amp;C342&amp;D360</f>
        <v>PENETRACION (%)Total Bebidas CalientesCON CLIENTES</v>
      </c>
      <c r="B360">
        <v>0</v>
      </c>
      <c r="C360">
        <v>0</v>
      </c>
      <c r="D360" t="s">
        <v>79</v>
      </c>
      <c r="E360">
        <v>0.2863252</v>
      </c>
      <c r="F360">
        <v>3.3085570000000002E-2</v>
      </c>
      <c r="G360">
        <v>4.1368920000000003E-2</v>
      </c>
      <c r="H360">
        <v>0</v>
      </c>
      <c r="I360">
        <v>0</v>
      </c>
      <c r="J360">
        <v>0</v>
      </c>
    </row>
    <row r="361" spans="1:10" x14ac:dyDescent="0.35">
      <c r="A361" t="str">
        <f>B206&amp;C342&amp;D361</f>
        <v>PENETRACION (%)Total Bebidas CalientesCON COMPAÑEROS DE TRABAJO</v>
      </c>
      <c r="B361">
        <v>0</v>
      </c>
      <c r="C361">
        <v>0</v>
      </c>
      <c r="D361" t="s">
        <v>80</v>
      </c>
      <c r="E361">
        <v>0.30114930000000001</v>
      </c>
      <c r="F361">
        <v>0.80140599999999995</v>
      </c>
      <c r="G361">
        <v>0.40284249999999999</v>
      </c>
      <c r="H361">
        <v>0</v>
      </c>
      <c r="I361">
        <v>0</v>
      </c>
      <c r="J361">
        <v>0</v>
      </c>
    </row>
    <row r="362" spans="1:10" x14ac:dyDescent="0.35">
      <c r="A362" t="str">
        <f>B206&amp;C342&amp;D362</f>
        <v>PENETRACION (%)Total Bebidas CalientesCON COMPAÑEROS DE CLASE</v>
      </c>
      <c r="B362">
        <v>0</v>
      </c>
      <c r="C362">
        <v>0</v>
      </c>
      <c r="D362" t="s">
        <v>81</v>
      </c>
      <c r="E362">
        <v>4.8118189999999998E-2</v>
      </c>
      <c r="F362">
        <v>6.0336959999999999E-3</v>
      </c>
      <c r="G362">
        <v>8.7240460000000006E-2</v>
      </c>
      <c r="H362">
        <v>0</v>
      </c>
      <c r="I362">
        <v>0</v>
      </c>
      <c r="J362">
        <v>0</v>
      </c>
    </row>
    <row r="363" spans="1:10" x14ac:dyDescent="0.35">
      <c r="A363" t="str">
        <f>B206&amp;C342&amp;D363</f>
        <v>PENETRACION (%)Total Bebidas CalientesCON FAMILIA</v>
      </c>
      <c r="B363">
        <v>0</v>
      </c>
      <c r="C363">
        <v>0</v>
      </c>
      <c r="D363" t="s">
        <v>82</v>
      </c>
      <c r="E363">
        <v>1.4009309999999999</v>
      </c>
      <c r="F363">
        <v>1.241428</v>
      </c>
      <c r="G363">
        <v>1.3010349999999999</v>
      </c>
      <c r="H363">
        <v>0</v>
      </c>
      <c r="I363">
        <v>0</v>
      </c>
      <c r="J363">
        <v>0</v>
      </c>
    </row>
    <row r="364" spans="1:10" x14ac:dyDescent="0.35">
      <c r="A364" t="str">
        <f>B206&amp;C342&amp;D364</f>
        <v>PENETRACION (%)Total Bebidas CalientesCON LA PAREJA</v>
      </c>
      <c r="B364">
        <v>0</v>
      </c>
      <c r="C364">
        <v>0</v>
      </c>
      <c r="D364" t="s">
        <v>83</v>
      </c>
      <c r="E364">
        <v>0.52668040000000005</v>
      </c>
      <c r="F364">
        <v>0.73041420000000001</v>
      </c>
      <c r="G364">
        <v>1.059013</v>
      </c>
      <c r="H364">
        <v>0</v>
      </c>
      <c r="I364">
        <v>0</v>
      </c>
      <c r="J364">
        <v>0</v>
      </c>
    </row>
    <row r="365" spans="1:10" x14ac:dyDescent="0.35">
      <c r="A365" t="str">
        <f>B206&amp;C342&amp;D365</f>
        <v>PENETRACION (%)Total Bebidas CalientesESTABA SOLO/A</v>
      </c>
      <c r="B365">
        <v>0</v>
      </c>
      <c r="C365">
        <v>0</v>
      </c>
      <c r="D365" t="s">
        <v>84</v>
      </c>
      <c r="E365">
        <v>1.6458660000000001</v>
      </c>
      <c r="F365">
        <v>1.4810779999999999</v>
      </c>
      <c r="G365">
        <v>1.3964129999999999</v>
      </c>
      <c r="H365">
        <v>0</v>
      </c>
      <c r="I365">
        <v>0</v>
      </c>
      <c r="J365">
        <v>0</v>
      </c>
    </row>
    <row r="366" spans="1:10" x14ac:dyDescent="0.35">
      <c r="A366" t="str">
        <f>B206&amp;C342&amp;D366</f>
        <v>PENETRACION (%)Total Bebidas CalientesOTROS</v>
      </c>
      <c r="B366">
        <v>0</v>
      </c>
      <c r="C366">
        <v>0</v>
      </c>
      <c r="D366" t="s">
        <v>85</v>
      </c>
      <c r="E366">
        <v>2.2699130000000001E-2</v>
      </c>
      <c r="F366">
        <v>0</v>
      </c>
      <c r="G366">
        <v>0</v>
      </c>
      <c r="H366">
        <v>0</v>
      </c>
      <c r="I366">
        <v>0</v>
      </c>
      <c r="J366">
        <v>0</v>
      </c>
    </row>
    <row r="367" spans="1:10" x14ac:dyDescent="0.35">
      <c r="A367" t="str">
        <f>B206&amp;C342&amp;D367</f>
        <v>PENETRACION (%)Total Bebidas CalientesESTAR TRABAJANDO</v>
      </c>
      <c r="B367">
        <v>0</v>
      </c>
      <c r="C367">
        <v>0</v>
      </c>
      <c r="D367" t="s">
        <v>87</v>
      </c>
      <c r="E367">
        <v>0.74226250000000005</v>
      </c>
      <c r="F367">
        <v>0.82307059999999999</v>
      </c>
      <c r="G367">
        <v>0.78535940000000004</v>
      </c>
      <c r="H367">
        <v>0</v>
      </c>
      <c r="I367">
        <v>0</v>
      </c>
      <c r="J367">
        <v>0</v>
      </c>
    </row>
    <row r="368" spans="1:10" x14ac:dyDescent="0.35">
      <c r="A368" t="str">
        <f>B206&amp;C342&amp;D368</f>
        <v>PENETRACION (%)Total Bebidas CalientesCOMIDA DE NEGOCIOS</v>
      </c>
      <c r="B368">
        <v>0</v>
      </c>
      <c r="C368">
        <v>0</v>
      </c>
      <c r="D368" t="s">
        <v>88</v>
      </c>
      <c r="E368">
        <v>0</v>
      </c>
      <c r="F368">
        <v>0</v>
      </c>
      <c r="G368">
        <v>0.10734879999999999</v>
      </c>
      <c r="H368">
        <v>0</v>
      </c>
      <c r="I368">
        <v>0</v>
      </c>
      <c r="J368">
        <v>0</v>
      </c>
    </row>
    <row r="369" spans="1:10" x14ac:dyDescent="0.35">
      <c r="A369" t="str">
        <f>B206&amp;C342&amp;D369</f>
        <v>PENETRACION (%)Total Bebidas CalientesPOR PLACER/RELAX</v>
      </c>
      <c r="B369">
        <v>0</v>
      </c>
      <c r="C369">
        <v>0</v>
      </c>
      <c r="D369" t="s">
        <v>89</v>
      </c>
      <c r="E369">
        <v>0.64716669999999998</v>
      </c>
      <c r="F369">
        <v>0.58242919999999998</v>
      </c>
      <c r="G369">
        <v>0.85361549999999997</v>
      </c>
      <c r="H369">
        <v>0</v>
      </c>
      <c r="I369">
        <v>0</v>
      </c>
      <c r="J369">
        <v>0</v>
      </c>
    </row>
    <row r="370" spans="1:10" x14ac:dyDescent="0.35">
      <c r="A370" t="str">
        <f>B206&amp;C342&amp;D370</f>
        <v>PENETRACION (%)Total Bebidas CalientesTENER HAMBRE/SIN PLANIFICAR</v>
      </c>
      <c r="B370">
        <v>0</v>
      </c>
      <c r="C370">
        <v>0</v>
      </c>
      <c r="D370" t="s">
        <v>90</v>
      </c>
      <c r="E370">
        <v>1.630611</v>
      </c>
      <c r="F370">
        <v>2.175252</v>
      </c>
      <c r="G370">
        <v>1.7734749999999999</v>
      </c>
      <c r="H370">
        <v>0</v>
      </c>
      <c r="I370">
        <v>0</v>
      </c>
      <c r="J370">
        <v>0</v>
      </c>
    </row>
    <row r="371" spans="1:10" x14ac:dyDescent="0.35">
      <c r="A371" t="str">
        <f>B206&amp;C342&amp;D371</f>
        <v>PENETRACION (%)Total Bebidas CalientesESTAR DE COMPRAS</v>
      </c>
      <c r="B371">
        <v>0</v>
      </c>
      <c r="C371">
        <v>0</v>
      </c>
      <c r="D371" t="s">
        <v>91</v>
      </c>
      <c r="E371">
        <v>0.46419939999999998</v>
      </c>
      <c r="F371">
        <v>0.11382979999999999</v>
      </c>
      <c r="G371">
        <v>0.20571049999999999</v>
      </c>
      <c r="H371">
        <v>0</v>
      </c>
      <c r="I371">
        <v>0</v>
      </c>
      <c r="J371">
        <v>0</v>
      </c>
    </row>
    <row r="372" spans="1:10" x14ac:dyDescent="0.35">
      <c r="A372" t="str">
        <f>B206&amp;C342&amp;D372</f>
        <v>PENETRACION (%)Total Bebidas CalientesNO COCINAR EN CASA</v>
      </c>
      <c r="B372">
        <v>0</v>
      </c>
      <c r="C372">
        <v>0</v>
      </c>
      <c r="D372" t="s">
        <v>92</v>
      </c>
      <c r="E372">
        <v>0.23780509999999999</v>
      </c>
      <c r="F372">
        <v>0.28147919999999998</v>
      </c>
      <c r="G372">
        <v>0.28890680000000002</v>
      </c>
      <c r="H372">
        <v>0</v>
      </c>
      <c r="I372">
        <v>0</v>
      </c>
      <c r="J372">
        <v>0</v>
      </c>
    </row>
    <row r="373" spans="1:10" x14ac:dyDescent="0.35">
      <c r="A373" t="str">
        <f>B206&amp;C342&amp;D373</f>
        <v>PENETRACION (%)Total Bebidas CalientesCELEBRACION/FIESTA/SALIR TOMAR</v>
      </c>
      <c r="B373">
        <v>0</v>
      </c>
      <c r="C373">
        <v>0</v>
      </c>
      <c r="D373" t="s">
        <v>93</v>
      </c>
      <c r="E373">
        <v>0.92919510000000005</v>
      </c>
      <c r="F373">
        <v>0.90693979999999996</v>
      </c>
      <c r="G373">
        <v>0.60559019999999997</v>
      </c>
      <c r="H373">
        <v>0</v>
      </c>
      <c r="I373">
        <v>0</v>
      </c>
      <c r="J373">
        <v>0</v>
      </c>
    </row>
    <row r="374" spans="1:10" x14ac:dyDescent="0.35">
      <c r="A374" t="str">
        <f>B206&amp;C342&amp;D374</f>
        <v>PENETRACION (%)Total Bebidas CalientesVIENDO DEPORTES</v>
      </c>
      <c r="B374">
        <v>0</v>
      </c>
      <c r="C374">
        <v>0</v>
      </c>
      <c r="D374" t="s">
        <v>94</v>
      </c>
      <c r="E374">
        <v>4.9325319999999999E-2</v>
      </c>
      <c r="F374">
        <v>0.24829960000000001</v>
      </c>
      <c r="G374">
        <v>8.7744279999999994E-2</v>
      </c>
      <c r="H374">
        <v>0</v>
      </c>
      <c r="I374">
        <v>0</v>
      </c>
      <c r="J374">
        <v>0</v>
      </c>
    </row>
    <row r="375" spans="1:10" x14ac:dyDescent="0.35">
      <c r="A375" t="str">
        <f>B206&amp;C342&amp;D375</f>
        <v>PENETRACION (%)Total Bebidas CalientesOTROS MOTIVOS</v>
      </c>
      <c r="B375">
        <v>0</v>
      </c>
      <c r="C375">
        <v>0</v>
      </c>
      <c r="D375" t="s">
        <v>95</v>
      </c>
      <c r="E375">
        <v>0.51932929999999999</v>
      </c>
      <c r="F375">
        <v>0.88458289999999995</v>
      </c>
      <c r="G375">
        <v>0.45125470000000001</v>
      </c>
      <c r="H375">
        <v>0</v>
      </c>
      <c r="I375">
        <v>0</v>
      </c>
      <c r="J375">
        <v>0</v>
      </c>
    </row>
    <row r="376" spans="1:10" x14ac:dyDescent="0.35">
      <c r="A376" t="str">
        <f>B206&amp;C376&amp;D376</f>
        <v>PENETRACION (%)Total AperitivosT.ESPAÑA</v>
      </c>
      <c r="B376">
        <v>0</v>
      </c>
      <c r="C376" t="s">
        <v>18</v>
      </c>
      <c r="D376" t="s">
        <v>59</v>
      </c>
      <c r="E376">
        <v>8.0757239999999992</v>
      </c>
      <c r="F376">
        <v>7.6155169999999996</v>
      </c>
      <c r="G376">
        <v>6.81785</v>
      </c>
      <c r="H376">
        <v>0</v>
      </c>
      <c r="I376">
        <v>0</v>
      </c>
      <c r="J376">
        <v>0</v>
      </c>
    </row>
    <row r="377" spans="1:10" x14ac:dyDescent="0.35">
      <c r="A377" t="str">
        <f>B206&amp;C376&amp;D377</f>
        <v>PENETRACION (%)Total AperitivosEN LA CALLE</v>
      </c>
      <c r="B377">
        <v>0</v>
      </c>
      <c r="C377">
        <v>0</v>
      </c>
      <c r="D377" t="s">
        <v>60</v>
      </c>
      <c r="E377">
        <v>3.9910359999999998</v>
      </c>
      <c r="F377">
        <v>3.8340100000000001</v>
      </c>
      <c r="G377">
        <v>3.9815109999999998</v>
      </c>
      <c r="H377">
        <v>0</v>
      </c>
      <c r="I377">
        <v>0</v>
      </c>
      <c r="J377">
        <v>0</v>
      </c>
    </row>
    <row r="378" spans="1:10" x14ac:dyDescent="0.35">
      <c r="A378" t="str">
        <f>B206&amp;C376&amp;D378</f>
        <v>PENETRACION (%)Total AperitivosEN CASA DE OTROS</v>
      </c>
      <c r="B378">
        <v>0</v>
      </c>
      <c r="C378">
        <v>0</v>
      </c>
      <c r="D378" t="s">
        <v>61</v>
      </c>
      <c r="E378">
        <v>1.4494309999999999</v>
      </c>
      <c r="F378">
        <v>1.256324</v>
      </c>
      <c r="G378">
        <v>0.7788969</v>
      </c>
      <c r="H378">
        <v>0</v>
      </c>
      <c r="I378">
        <v>0</v>
      </c>
      <c r="J378">
        <v>0</v>
      </c>
    </row>
    <row r="379" spans="1:10" x14ac:dyDescent="0.35">
      <c r="A379" t="str">
        <f>B206&amp;C376&amp;D379</f>
        <v>PENETRACION (%)Total AperitivosEN EL ESTABLECIMIENTO</v>
      </c>
      <c r="B379">
        <v>0</v>
      </c>
      <c r="C379">
        <v>0</v>
      </c>
      <c r="D379" t="s">
        <v>62</v>
      </c>
      <c r="E379">
        <v>1.380431</v>
      </c>
      <c r="F379">
        <v>1.2834509999999999</v>
      </c>
      <c r="G379">
        <v>0.68066539999999998</v>
      </c>
      <c r="H379">
        <v>0</v>
      </c>
      <c r="I379">
        <v>0</v>
      </c>
      <c r="J379">
        <v>0</v>
      </c>
    </row>
    <row r="380" spans="1:10" x14ac:dyDescent="0.35">
      <c r="A380" t="str">
        <f>B206&amp;C376&amp;D380</f>
        <v>PENETRACION (%)Total AperitivosEN EL TRABAJO</v>
      </c>
      <c r="B380">
        <v>0</v>
      </c>
      <c r="C380">
        <v>0</v>
      </c>
      <c r="D380" t="s">
        <v>63</v>
      </c>
      <c r="E380">
        <v>0.81506120000000004</v>
      </c>
      <c r="F380">
        <v>0.9272994</v>
      </c>
      <c r="G380">
        <v>0.82427329999999999</v>
      </c>
      <c r="H380">
        <v>0</v>
      </c>
      <c r="I380">
        <v>0</v>
      </c>
      <c r="J380">
        <v>0</v>
      </c>
    </row>
    <row r="381" spans="1:10" x14ac:dyDescent="0.35">
      <c r="A381" t="str">
        <f>B206&amp;C376&amp;D381</f>
        <v>PENETRACION (%)Total AperitivosEN COLEGIO/INSTITUTO/UNIV.</v>
      </c>
      <c r="B381">
        <v>0</v>
      </c>
      <c r="C381">
        <v>0</v>
      </c>
      <c r="D381" t="s">
        <v>64</v>
      </c>
      <c r="E381">
        <v>9.2168410000000006E-2</v>
      </c>
      <c r="F381">
        <v>6.4648919999999999E-2</v>
      </c>
      <c r="G381">
        <v>0.73426040000000004</v>
      </c>
      <c r="H381">
        <v>0</v>
      </c>
      <c r="I381">
        <v>0</v>
      </c>
      <c r="J381">
        <v>0</v>
      </c>
    </row>
    <row r="382" spans="1:10" x14ac:dyDescent="0.35">
      <c r="A382" t="str">
        <f>B206&amp;C376&amp;D382</f>
        <v>PENETRACION (%)Total AperitivosEN MI CASA</v>
      </c>
      <c r="B382">
        <v>0</v>
      </c>
      <c r="C382">
        <v>0</v>
      </c>
      <c r="D382" t="s">
        <v>65</v>
      </c>
      <c r="E382">
        <v>1.108768</v>
      </c>
      <c r="F382">
        <v>0.98610889999999995</v>
      </c>
      <c r="G382">
        <v>0.40703309999999998</v>
      </c>
      <c r="H382">
        <v>0</v>
      </c>
      <c r="I382">
        <v>0</v>
      </c>
      <c r="J382">
        <v>0</v>
      </c>
    </row>
    <row r="383" spans="1:10" x14ac:dyDescent="0.35">
      <c r="A383" t="str">
        <f>B206&amp;C376&amp;D383</f>
        <v>PENETRACION (%)Total AperitivosEN M.TRANSP.(AVION,TREN,AUTOC,E</v>
      </c>
      <c r="B383">
        <v>0</v>
      </c>
      <c r="C383">
        <v>0</v>
      </c>
      <c r="D383" t="s">
        <v>66</v>
      </c>
      <c r="E383">
        <v>0.55404100000000001</v>
      </c>
      <c r="F383">
        <v>0.7632312</v>
      </c>
      <c r="G383">
        <v>0.53329680000000002</v>
      </c>
      <c r="H383">
        <v>0</v>
      </c>
      <c r="I383">
        <v>0</v>
      </c>
      <c r="J383">
        <v>0</v>
      </c>
    </row>
    <row r="384" spans="1:10" x14ac:dyDescent="0.35">
      <c r="A384" t="str">
        <f>B206&amp;C376&amp;D384</f>
        <v>PENETRACION (%)Total AperitivosEN OTRO LUGAR</v>
      </c>
      <c r="B384">
        <v>0</v>
      </c>
      <c r="C384">
        <v>0</v>
      </c>
      <c r="D384" t="s">
        <v>67</v>
      </c>
      <c r="E384">
        <v>1.54061</v>
      </c>
      <c r="F384">
        <v>1.331623</v>
      </c>
      <c r="G384">
        <v>1.434971</v>
      </c>
      <c r="H384">
        <v>0</v>
      </c>
      <c r="I384">
        <v>0</v>
      </c>
      <c r="J384">
        <v>0</v>
      </c>
    </row>
    <row r="385" spans="1:10" x14ac:dyDescent="0.35">
      <c r="A385" t="str">
        <f>B206&amp;C376&amp;D385</f>
        <v>PENETRACION (%)Total AperitivosDESAYUNO</v>
      </c>
      <c r="B385">
        <v>0</v>
      </c>
      <c r="C385">
        <v>0</v>
      </c>
      <c r="D385" t="s">
        <v>69</v>
      </c>
      <c r="E385">
        <v>0.60835689999999998</v>
      </c>
      <c r="F385">
        <v>0.73962059999999996</v>
      </c>
      <c r="G385">
        <v>0.50343340000000003</v>
      </c>
      <c r="H385">
        <v>0</v>
      </c>
      <c r="I385">
        <v>0</v>
      </c>
      <c r="J385">
        <v>0</v>
      </c>
    </row>
    <row r="386" spans="1:10" x14ac:dyDescent="0.35">
      <c r="A386" t="str">
        <f>B206&amp;C376&amp;D386</f>
        <v>PENETRACION (%)Total AperitivosAPERITIVO/ANTES DE COMER</v>
      </c>
      <c r="B386">
        <v>0</v>
      </c>
      <c r="C386">
        <v>0</v>
      </c>
      <c r="D386" t="s">
        <v>70</v>
      </c>
      <c r="E386">
        <v>2.4853329999999998</v>
      </c>
      <c r="F386">
        <v>2.2103410000000001</v>
      </c>
      <c r="G386">
        <v>1.476836</v>
      </c>
      <c r="H386">
        <v>0</v>
      </c>
      <c r="I386">
        <v>0</v>
      </c>
      <c r="J386">
        <v>0</v>
      </c>
    </row>
    <row r="387" spans="1:10" x14ac:dyDescent="0.35">
      <c r="A387" t="str">
        <f>B206&amp;C376&amp;D387</f>
        <v>PENETRACION (%)Total AperitivosCOMIDA</v>
      </c>
      <c r="B387">
        <v>0</v>
      </c>
      <c r="C387">
        <v>0</v>
      </c>
      <c r="D387" t="s">
        <v>71</v>
      </c>
      <c r="E387">
        <v>1.1809810000000001</v>
      </c>
      <c r="F387">
        <v>1.005673</v>
      </c>
      <c r="G387">
        <v>0.51948479999999997</v>
      </c>
      <c r="H387">
        <v>0</v>
      </c>
      <c r="I387">
        <v>0</v>
      </c>
      <c r="J387">
        <v>0</v>
      </c>
    </row>
    <row r="388" spans="1:10" x14ac:dyDescent="0.35">
      <c r="A388" t="str">
        <f>B206&amp;C376&amp;D388</f>
        <v>PENETRACION (%)Total AperitivosTARDE/MERIENDA</v>
      </c>
      <c r="B388">
        <v>0</v>
      </c>
      <c r="C388">
        <v>0</v>
      </c>
      <c r="D388" t="s">
        <v>72</v>
      </c>
      <c r="E388">
        <v>3.7539690000000001</v>
      </c>
      <c r="F388">
        <v>3.9749490000000001</v>
      </c>
      <c r="G388">
        <v>3.1571959999999999</v>
      </c>
      <c r="H388">
        <v>0</v>
      </c>
      <c r="I388">
        <v>0</v>
      </c>
      <c r="J388">
        <v>0</v>
      </c>
    </row>
    <row r="389" spans="1:10" x14ac:dyDescent="0.35">
      <c r="A389" t="str">
        <f>B206&amp;C376&amp;D389</f>
        <v>PENETRACION (%)Total AperitivosANTES DE CENAR</v>
      </c>
      <c r="B389">
        <v>0</v>
      </c>
      <c r="C389">
        <v>0</v>
      </c>
      <c r="D389" t="s">
        <v>73</v>
      </c>
      <c r="E389">
        <v>0.90959420000000002</v>
      </c>
      <c r="F389">
        <v>0.92721620000000005</v>
      </c>
      <c r="G389">
        <v>0.80624450000000003</v>
      </c>
      <c r="H389">
        <v>0</v>
      </c>
      <c r="I389">
        <v>0</v>
      </c>
      <c r="J389">
        <v>0</v>
      </c>
    </row>
    <row r="390" spans="1:10" x14ac:dyDescent="0.35">
      <c r="A390" t="str">
        <f>B206&amp;C376&amp;D390</f>
        <v>PENETRACION (%)Total AperitivosCENA</v>
      </c>
      <c r="B390">
        <v>0</v>
      </c>
      <c r="C390">
        <v>0</v>
      </c>
      <c r="D390" t="s">
        <v>74</v>
      </c>
      <c r="E390">
        <v>0.4968341</v>
      </c>
      <c r="F390">
        <v>0.29829470000000002</v>
      </c>
      <c r="G390">
        <v>0.23083509999999999</v>
      </c>
      <c r="H390">
        <v>0</v>
      </c>
      <c r="I390">
        <v>0</v>
      </c>
      <c r="J390">
        <v>0</v>
      </c>
    </row>
    <row r="391" spans="1:10" x14ac:dyDescent="0.35">
      <c r="A391" t="str">
        <f>B206&amp;C376&amp;D391</f>
        <v>PENETRACION (%)Total AperitivosDESPUES DE LA CENA</v>
      </c>
      <c r="B391">
        <v>0</v>
      </c>
      <c r="C391">
        <v>0</v>
      </c>
      <c r="D391" t="s">
        <v>75</v>
      </c>
      <c r="E391">
        <v>1.2267189999999999</v>
      </c>
      <c r="F391">
        <v>0.45867170000000002</v>
      </c>
      <c r="G391">
        <v>0.76791679999999995</v>
      </c>
      <c r="H391">
        <v>0</v>
      </c>
      <c r="I391">
        <v>0</v>
      </c>
      <c r="J391">
        <v>0</v>
      </c>
    </row>
    <row r="392" spans="1:10" x14ac:dyDescent="0.35">
      <c r="A392" t="str">
        <f>B206&amp;C376&amp;D392</f>
        <v>PENETRACION (%)Total AperitivosDURANTE EL DIA</v>
      </c>
      <c r="B392">
        <v>0</v>
      </c>
      <c r="C392">
        <v>0</v>
      </c>
      <c r="D392" t="s">
        <v>76</v>
      </c>
      <c r="E392">
        <v>1.9567749999999999</v>
      </c>
      <c r="F392">
        <v>1.1811149999999999</v>
      </c>
      <c r="G392">
        <v>1.5549729999999999</v>
      </c>
      <c r="H392">
        <v>0</v>
      </c>
      <c r="I392">
        <v>0</v>
      </c>
      <c r="J392">
        <v>0</v>
      </c>
    </row>
    <row r="393" spans="1:10" x14ac:dyDescent="0.35">
      <c r="A393" t="str">
        <f>B206&amp;C376&amp;D393</f>
        <v>PENETRACION (%)Total AperitivosCON AMIGOS</v>
      </c>
      <c r="B393">
        <v>0</v>
      </c>
      <c r="C393">
        <v>0</v>
      </c>
      <c r="D393" t="s">
        <v>78</v>
      </c>
      <c r="E393">
        <v>1.507755</v>
      </c>
      <c r="F393">
        <v>1.4771069999999999</v>
      </c>
      <c r="G393">
        <v>1.341601</v>
      </c>
      <c r="H393">
        <v>0</v>
      </c>
      <c r="I393">
        <v>0</v>
      </c>
      <c r="J393">
        <v>0</v>
      </c>
    </row>
    <row r="394" spans="1:10" x14ac:dyDescent="0.35">
      <c r="A394" t="str">
        <f>B206&amp;C376&amp;D394</f>
        <v>PENETRACION (%)Total AperitivosCON CLIENTES</v>
      </c>
      <c r="B394">
        <v>0</v>
      </c>
      <c r="C394">
        <v>0</v>
      </c>
      <c r="D394" t="s">
        <v>79</v>
      </c>
      <c r="E394">
        <v>0.1082847</v>
      </c>
      <c r="F394">
        <v>9.7308580000000006E-2</v>
      </c>
      <c r="G394">
        <v>8.7921920000000001E-2</v>
      </c>
      <c r="H394">
        <v>0</v>
      </c>
      <c r="I394">
        <v>0</v>
      </c>
      <c r="J394">
        <v>0</v>
      </c>
    </row>
    <row r="395" spans="1:10" x14ac:dyDescent="0.35">
      <c r="A395" t="str">
        <f>B206&amp;C376&amp;D395</f>
        <v>PENETRACION (%)Total AperitivosCON COMPAÑEROS DE TRABAJO</v>
      </c>
      <c r="B395">
        <v>0</v>
      </c>
      <c r="C395">
        <v>0</v>
      </c>
      <c r="D395" t="s">
        <v>80</v>
      </c>
      <c r="E395">
        <v>0.2048055</v>
      </c>
      <c r="F395">
        <v>0.50080910000000001</v>
      </c>
      <c r="G395">
        <v>0.16850390000000001</v>
      </c>
      <c r="H395">
        <v>0</v>
      </c>
      <c r="I395">
        <v>0</v>
      </c>
      <c r="J395">
        <v>0</v>
      </c>
    </row>
    <row r="396" spans="1:10" x14ac:dyDescent="0.35">
      <c r="A396" t="str">
        <f>B206&amp;C376&amp;D396</f>
        <v>PENETRACION (%)Total AperitivosCON COMPAÑEROS DE CLASE</v>
      </c>
      <c r="B396">
        <v>0</v>
      </c>
      <c r="C396">
        <v>0</v>
      </c>
      <c r="D396" t="s">
        <v>81</v>
      </c>
      <c r="E396">
        <v>3.6181350000000001E-2</v>
      </c>
      <c r="F396">
        <v>0</v>
      </c>
      <c r="G396">
        <v>0.26409389999999999</v>
      </c>
      <c r="H396">
        <v>0</v>
      </c>
      <c r="I396">
        <v>0</v>
      </c>
      <c r="J396">
        <v>0</v>
      </c>
    </row>
    <row r="397" spans="1:10" x14ac:dyDescent="0.35">
      <c r="A397" t="str">
        <f>B206&amp;C376&amp;D397</f>
        <v>PENETRACION (%)Total AperitivosCON FAMILIA</v>
      </c>
      <c r="B397">
        <v>0</v>
      </c>
      <c r="C397">
        <v>0</v>
      </c>
      <c r="D397" t="s">
        <v>82</v>
      </c>
      <c r="E397">
        <v>2.5988699999999998</v>
      </c>
      <c r="F397">
        <v>2.4417610000000001</v>
      </c>
      <c r="G397">
        <v>2.114773</v>
      </c>
      <c r="H397">
        <v>0</v>
      </c>
      <c r="I397">
        <v>0</v>
      </c>
      <c r="J397">
        <v>0</v>
      </c>
    </row>
    <row r="398" spans="1:10" x14ac:dyDescent="0.35">
      <c r="A398" t="str">
        <f>B206&amp;C376&amp;D398</f>
        <v>PENETRACION (%)Total AperitivosCON LA PAREJA</v>
      </c>
      <c r="B398">
        <v>0</v>
      </c>
      <c r="C398">
        <v>0</v>
      </c>
      <c r="D398" t="s">
        <v>83</v>
      </c>
      <c r="E398">
        <v>1.3338559999999999</v>
      </c>
      <c r="F398">
        <v>1.3621829999999999</v>
      </c>
      <c r="G398">
        <v>0.6877124</v>
      </c>
      <c r="H398">
        <v>0</v>
      </c>
      <c r="I398">
        <v>0</v>
      </c>
      <c r="J398">
        <v>0</v>
      </c>
    </row>
    <row r="399" spans="1:10" x14ac:dyDescent="0.35">
      <c r="A399" t="str">
        <f>B206&amp;C376&amp;D399</f>
        <v>PENETRACION (%)Total AperitivosESTABA SOLO/A</v>
      </c>
      <c r="B399">
        <v>0</v>
      </c>
      <c r="C399">
        <v>0</v>
      </c>
      <c r="D399" t="s">
        <v>84</v>
      </c>
      <c r="E399">
        <v>4.4672650000000003</v>
      </c>
      <c r="F399">
        <v>3.746861</v>
      </c>
      <c r="G399">
        <v>4.1721950000000003</v>
      </c>
      <c r="H399">
        <v>0</v>
      </c>
      <c r="I399">
        <v>0</v>
      </c>
      <c r="J399">
        <v>0</v>
      </c>
    </row>
    <row r="400" spans="1:10" x14ac:dyDescent="0.35">
      <c r="A400" t="str">
        <f>B206&amp;C376&amp;D400</f>
        <v>PENETRACION (%)Total AperitivosOTROS</v>
      </c>
      <c r="B400">
        <v>0</v>
      </c>
      <c r="C400">
        <v>0</v>
      </c>
      <c r="D400" t="s">
        <v>85</v>
      </c>
      <c r="E400">
        <v>7.2694850000000005E-2</v>
      </c>
      <c r="F400">
        <v>0.32645740000000001</v>
      </c>
      <c r="G400">
        <v>0.2199622</v>
      </c>
      <c r="H400">
        <v>0</v>
      </c>
      <c r="I400">
        <v>0</v>
      </c>
      <c r="J400">
        <v>0</v>
      </c>
    </row>
    <row r="401" spans="1:10" x14ac:dyDescent="0.35">
      <c r="A401" t="str">
        <f>B206&amp;C376&amp;D401</f>
        <v>PENETRACION (%)Total AperitivosESTAR TRABAJANDO</v>
      </c>
      <c r="B401">
        <v>0</v>
      </c>
      <c r="C401">
        <v>0</v>
      </c>
      <c r="D401" t="s">
        <v>87</v>
      </c>
      <c r="E401">
        <v>0.76252379999999997</v>
      </c>
      <c r="F401">
        <v>0.67869369999999996</v>
      </c>
      <c r="G401">
        <v>0.9830816</v>
      </c>
      <c r="H401">
        <v>0</v>
      </c>
      <c r="I401">
        <v>0</v>
      </c>
      <c r="J401">
        <v>0</v>
      </c>
    </row>
    <row r="402" spans="1:10" x14ac:dyDescent="0.35">
      <c r="A402" t="str">
        <f>B206&amp;C376&amp;D402</f>
        <v>PENETRACION (%)Total AperitivosCOMIDA DE NEGOCIOS</v>
      </c>
      <c r="B402">
        <v>0</v>
      </c>
      <c r="C402">
        <v>0</v>
      </c>
      <c r="D402" t="s">
        <v>88</v>
      </c>
      <c r="E402">
        <v>0</v>
      </c>
      <c r="F402">
        <v>2.8972390000000001E-2</v>
      </c>
      <c r="G402">
        <v>3.0190769999999999E-2</v>
      </c>
      <c r="H402">
        <v>0</v>
      </c>
      <c r="I402">
        <v>0</v>
      </c>
      <c r="J402">
        <v>0</v>
      </c>
    </row>
    <row r="403" spans="1:10" x14ac:dyDescent="0.35">
      <c r="A403" t="str">
        <f>B206&amp;C376&amp;D403</f>
        <v>PENETRACION (%)Total AperitivosPOR PLACER/RELAX</v>
      </c>
      <c r="B403">
        <v>0</v>
      </c>
      <c r="C403">
        <v>0</v>
      </c>
      <c r="D403" t="s">
        <v>89</v>
      </c>
      <c r="E403">
        <v>2.2731699999999999</v>
      </c>
      <c r="F403">
        <v>1.8966989999999999</v>
      </c>
      <c r="G403">
        <v>2.0288179999999998</v>
      </c>
      <c r="H403">
        <v>0</v>
      </c>
      <c r="I403">
        <v>0</v>
      </c>
      <c r="J403">
        <v>0</v>
      </c>
    </row>
    <row r="404" spans="1:10" x14ac:dyDescent="0.35">
      <c r="A404" t="str">
        <f>B206&amp;C376&amp;D404</f>
        <v>PENETRACION (%)Total AperitivosTENER HAMBRE/SIN PLANIFICAR</v>
      </c>
      <c r="B404">
        <v>0</v>
      </c>
      <c r="C404">
        <v>0</v>
      </c>
      <c r="D404" t="s">
        <v>90</v>
      </c>
      <c r="E404">
        <v>4.3540390000000002</v>
      </c>
      <c r="F404">
        <v>3.7913899999999998</v>
      </c>
      <c r="G404">
        <v>4.4898860000000003</v>
      </c>
      <c r="H404">
        <v>0</v>
      </c>
      <c r="I404">
        <v>0</v>
      </c>
      <c r="J404">
        <v>0</v>
      </c>
    </row>
    <row r="405" spans="1:10" x14ac:dyDescent="0.35">
      <c r="A405" t="str">
        <f>B206&amp;C376&amp;D405</f>
        <v>PENETRACION (%)Total AperitivosESTAR DE COMPRAS</v>
      </c>
      <c r="B405">
        <v>0</v>
      </c>
      <c r="C405">
        <v>0</v>
      </c>
      <c r="D405" t="s">
        <v>91</v>
      </c>
      <c r="E405">
        <v>1.288964</v>
      </c>
      <c r="F405">
        <v>0.3978643</v>
      </c>
      <c r="G405">
        <v>0.37166840000000001</v>
      </c>
      <c r="H405">
        <v>0</v>
      </c>
      <c r="I405">
        <v>0</v>
      </c>
      <c r="J405">
        <v>0</v>
      </c>
    </row>
    <row r="406" spans="1:10" x14ac:dyDescent="0.35">
      <c r="A406" t="str">
        <f>B206&amp;C376&amp;D406</f>
        <v>PENETRACION (%)Total AperitivosNO COCINAR EN CASA</v>
      </c>
      <c r="B406">
        <v>0</v>
      </c>
      <c r="C406">
        <v>0</v>
      </c>
      <c r="D406" t="s">
        <v>92</v>
      </c>
      <c r="E406">
        <v>0.54530250000000002</v>
      </c>
      <c r="F406">
        <v>0.1829567</v>
      </c>
      <c r="G406">
        <v>0.17783019999999999</v>
      </c>
      <c r="H406">
        <v>0</v>
      </c>
      <c r="I406">
        <v>0</v>
      </c>
      <c r="J406">
        <v>0</v>
      </c>
    </row>
    <row r="407" spans="1:10" x14ac:dyDescent="0.35">
      <c r="A407" t="str">
        <f>B206&amp;C376&amp;D407</f>
        <v>PENETRACION (%)Total AperitivosCELEBRACION/FIESTA/SALIR TOMAR</v>
      </c>
      <c r="B407">
        <v>0</v>
      </c>
      <c r="C407">
        <v>0</v>
      </c>
      <c r="D407" t="s">
        <v>93</v>
      </c>
      <c r="E407">
        <v>1.509978</v>
      </c>
      <c r="F407">
        <v>1.391756</v>
      </c>
      <c r="G407">
        <v>0.75616139999999998</v>
      </c>
      <c r="H407">
        <v>0</v>
      </c>
      <c r="I407">
        <v>0</v>
      </c>
      <c r="J407">
        <v>0</v>
      </c>
    </row>
    <row r="408" spans="1:10" x14ac:dyDescent="0.35">
      <c r="A408" t="str">
        <f>B206&amp;C376&amp;D408</f>
        <v>PENETRACION (%)Total AperitivosVIENDO DEPORTES</v>
      </c>
      <c r="B408">
        <v>0</v>
      </c>
      <c r="C408">
        <v>0</v>
      </c>
      <c r="D408" t="s">
        <v>94</v>
      </c>
      <c r="E408">
        <v>0.1686638</v>
      </c>
      <c r="F408">
        <v>3.333009E-2</v>
      </c>
      <c r="G408">
        <v>0.15512200000000001</v>
      </c>
      <c r="H408">
        <v>0</v>
      </c>
      <c r="I408">
        <v>0</v>
      </c>
      <c r="J408">
        <v>0</v>
      </c>
    </row>
    <row r="409" spans="1:10" x14ac:dyDescent="0.35">
      <c r="A409" t="str">
        <f>B206&amp;C376&amp;D409</f>
        <v>PENETRACION (%)Total AperitivosOTROS MOTIVOS</v>
      </c>
      <c r="B409">
        <v>0</v>
      </c>
      <c r="C409">
        <v>0</v>
      </c>
      <c r="D409" t="s">
        <v>95</v>
      </c>
      <c r="E409">
        <v>1.0858110000000001</v>
      </c>
      <c r="F409">
        <v>1.2698609999999999</v>
      </c>
      <c r="G409">
        <v>1.4420139999999999</v>
      </c>
      <c r="H409">
        <v>0</v>
      </c>
      <c r="I409">
        <v>0</v>
      </c>
      <c r="J409">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1D0F1-FF3F-49A0-AE06-6B1D36D308FD}">
  <sheetPr codeName="Hoja11"/>
  <dimension ref="A1:L40"/>
  <sheetViews>
    <sheetView showGridLines="0" showRowColHeaders="0" zoomScaleNormal="100" zoomScaleSheetLayoutView="85" workbookViewId="0">
      <selection sqref="A1:J1"/>
    </sheetView>
  </sheetViews>
  <sheetFormatPr baseColWidth="10" defaultColWidth="11.453125" defaultRowHeight="14.5" x14ac:dyDescent="0.35"/>
  <cols>
    <col min="1" max="1" width="6.26953125" customWidth="1"/>
    <col min="9" max="9" width="40.26953125" customWidth="1"/>
  </cols>
  <sheetData>
    <row r="1" spans="1:12" ht="48.75" customHeight="1" x14ac:dyDescent="0.35">
      <c r="A1" s="96" t="s">
        <v>0</v>
      </c>
      <c r="B1" s="96"/>
      <c r="C1" s="96"/>
      <c r="D1" s="96"/>
      <c r="E1" s="96"/>
      <c r="F1" s="96"/>
      <c r="G1" s="96"/>
      <c r="H1" s="96"/>
      <c r="I1" s="96"/>
      <c r="J1" s="96"/>
      <c r="K1" s="27"/>
      <c r="L1" s="27"/>
    </row>
    <row r="2" spans="1:12" ht="15" thickBot="1" x14ac:dyDescent="0.4"/>
    <row r="3" spans="1:12" ht="18.75" customHeight="1" thickTop="1" thickBot="1" x14ac:dyDescent="0.4">
      <c r="A3" s="97" t="s">
        <v>11</v>
      </c>
      <c r="B3" s="98"/>
      <c r="C3" s="98"/>
      <c r="D3" s="98"/>
      <c r="E3" s="98"/>
      <c r="F3" s="98"/>
      <c r="G3" s="98"/>
      <c r="H3" s="98"/>
      <c r="I3" s="98"/>
      <c r="J3" s="98"/>
      <c r="K3" s="28"/>
      <c r="L3" s="28"/>
    </row>
    <row r="4" spans="1:12" ht="15" thickTop="1" x14ac:dyDescent="0.35"/>
    <row r="5" spans="1:12" ht="404.65" customHeight="1" x14ac:dyDescent="0.35">
      <c r="B5" s="99" t="s">
        <v>12</v>
      </c>
      <c r="C5" s="100"/>
      <c r="D5" s="100"/>
      <c r="E5" s="100"/>
      <c r="F5" s="100"/>
      <c r="G5" s="100"/>
      <c r="H5" s="100"/>
      <c r="I5" s="100"/>
      <c r="J5" s="100"/>
    </row>
    <row r="6" spans="1:12" ht="14.65" customHeight="1" x14ac:dyDescent="0.35">
      <c r="B6" s="30"/>
      <c r="C6" s="30"/>
      <c r="D6" s="30"/>
      <c r="E6" s="30"/>
      <c r="F6" s="30"/>
      <c r="G6" s="30"/>
      <c r="H6" s="30"/>
      <c r="I6" s="30"/>
    </row>
    <row r="7" spans="1:12" ht="14.65" customHeight="1" x14ac:dyDescent="0.35">
      <c r="B7" s="30"/>
      <c r="C7" s="30"/>
      <c r="D7" s="30"/>
      <c r="E7" s="30"/>
      <c r="F7" s="30"/>
      <c r="G7" s="30"/>
      <c r="H7" s="30"/>
      <c r="I7" s="30"/>
    </row>
    <row r="8" spans="1:12" ht="14.65" customHeight="1" x14ac:dyDescent="0.35">
      <c r="B8" s="30"/>
      <c r="C8" s="30"/>
      <c r="D8" s="30"/>
      <c r="E8" s="30"/>
      <c r="F8" s="30"/>
      <c r="G8" s="30"/>
      <c r="H8" s="30"/>
      <c r="I8" s="30"/>
    </row>
    <row r="9" spans="1:12" ht="14.65" customHeight="1" x14ac:dyDescent="0.35">
      <c r="B9" s="30"/>
      <c r="C9" s="30"/>
      <c r="D9" s="30"/>
      <c r="E9" s="30"/>
      <c r="F9" s="30"/>
      <c r="G9" s="30"/>
      <c r="H9" s="30"/>
      <c r="I9" s="30"/>
    </row>
    <row r="10" spans="1:12" ht="14.65" customHeight="1" x14ac:dyDescent="0.35">
      <c r="B10" s="30"/>
      <c r="C10" s="30"/>
      <c r="D10" s="30"/>
      <c r="E10" s="30"/>
      <c r="F10" s="30"/>
      <c r="G10" s="30"/>
      <c r="H10" s="30"/>
      <c r="I10" s="30"/>
    </row>
    <row r="11" spans="1:12" ht="14.65" customHeight="1" x14ac:dyDescent="0.35">
      <c r="B11" s="30"/>
      <c r="C11" s="30"/>
      <c r="D11" s="30"/>
      <c r="E11" s="30"/>
      <c r="F11" s="30"/>
      <c r="G11" s="30"/>
      <c r="H11" s="30"/>
      <c r="I11" s="30"/>
    </row>
    <row r="12" spans="1:12" ht="14.65" customHeight="1" x14ac:dyDescent="0.35">
      <c r="B12" s="30"/>
      <c r="C12" s="30"/>
      <c r="D12" s="30"/>
      <c r="E12" s="30"/>
      <c r="F12" s="30"/>
      <c r="G12" s="30"/>
      <c r="H12" s="30"/>
      <c r="I12" s="30"/>
    </row>
    <row r="13" spans="1:12" ht="14.65" customHeight="1" x14ac:dyDescent="0.35">
      <c r="B13" s="30"/>
      <c r="C13" s="30"/>
      <c r="D13" s="30"/>
      <c r="E13" s="30"/>
      <c r="F13" s="30"/>
      <c r="G13" s="30"/>
      <c r="H13" s="30"/>
      <c r="I13" s="30"/>
    </row>
    <row r="14" spans="1:12" ht="14.65" customHeight="1" x14ac:dyDescent="0.35">
      <c r="B14" s="30"/>
      <c r="C14" s="30"/>
      <c r="D14" s="30"/>
      <c r="E14" s="30"/>
      <c r="F14" s="30"/>
      <c r="G14" s="30"/>
      <c r="H14" s="30"/>
      <c r="I14" s="30"/>
    </row>
    <row r="15" spans="1:12" ht="14.65" customHeight="1" x14ac:dyDescent="0.35">
      <c r="B15" s="30"/>
      <c r="C15" s="30"/>
      <c r="D15" s="30"/>
      <c r="E15" s="30"/>
      <c r="F15" s="30"/>
      <c r="G15" s="30"/>
      <c r="H15" s="30"/>
      <c r="I15" s="30"/>
    </row>
    <row r="16" spans="1:12" ht="14.65" customHeight="1" x14ac:dyDescent="0.35">
      <c r="B16" s="30"/>
      <c r="C16" s="30"/>
      <c r="D16" s="30"/>
      <c r="E16" s="30"/>
      <c r="F16" s="30"/>
      <c r="G16" s="30"/>
      <c r="H16" s="30"/>
      <c r="I16" s="30"/>
    </row>
    <row r="17" spans="2:9" ht="14.65" customHeight="1" x14ac:dyDescent="0.35">
      <c r="B17" s="30"/>
      <c r="C17" s="30"/>
      <c r="D17" s="30"/>
      <c r="E17" s="30"/>
      <c r="F17" s="30"/>
      <c r="G17" s="30"/>
      <c r="H17" s="30"/>
      <c r="I17" s="30"/>
    </row>
    <row r="18" spans="2:9" ht="14.65" customHeight="1" x14ac:dyDescent="0.35">
      <c r="B18" s="30"/>
      <c r="C18" s="30"/>
      <c r="D18" s="30"/>
      <c r="E18" s="30"/>
      <c r="F18" s="30"/>
      <c r="G18" s="30"/>
      <c r="H18" s="30"/>
      <c r="I18" s="30"/>
    </row>
    <row r="19" spans="2:9" ht="14.65" customHeight="1" x14ac:dyDescent="0.35">
      <c r="B19" s="30"/>
      <c r="C19" s="30"/>
      <c r="D19" s="30"/>
      <c r="E19" s="30"/>
      <c r="F19" s="30"/>
      <c r="G19" s="30"/>
      <c r="H19" s="30"/>
      <c r="I19" s="30"/>
    </row>
    <row r="20" spans="2:9" ht="14.65" customHeight="1" x14ac:dyDescent="0.35">
      <c r="B20" s="30"/>
      <c r="C20" s="30"/>
      <c r="D20" s="30"/>
      <c r="E20" s="30"/>
      <c r="F20" s="30"/>
      <c r="G20" s="30"/>
      <c r="H20" s="30"/>
      <c r="I20" s="30"/>
    </row>
    <row r="21" spans="2:9" ht="14.65" customHeight="1" x14ac:dyDescent="0.35">
      <c r="B21" s="30"/>
      <c r="C21" s="30"/>
      <c r="D21" s="30"/>
      <c r="E21" s="30"/>
      <c r="F21" s="30"/>
      <c r="G21" s="30"/>
      <c r="H21" s="30"/>
      <c r="I21" s="30"/>
    </row>
    <row r="22" spans="2:9" ht="14.65" customHeight="1" x14ac:dyDescent="0.35">
      <c r="B22" s="30"/>
      <c r="C22" s="30"/>
      <c r="D22" s="30"/>
      <c r="E22" s="30"/>
      <c r="F22" s="30"/>
      <c r="G22" s="30"/>
      <c r="H22" s="30"/>
      <c r="I22" s="30"/>
    </row>
    <row r="23" spans="2:9" ht="14.65" customHeight="1" x14ac:dyDescent="0.35">
      <c r="B23" s="30"/>
      <c r="C23" s="30"/>
      <c r="D23" s="30"/>
      <c r="E23" s="30"/>
      <c r="F23" s="30"/>
      <c r="G23" s="30"/>
      <c r="H23" s="30"/>
      <c r="I23" s="30"/>
    </row>
    <row r="24" spans="2:9" ht="14.65" customHeight="1" x14ac:dyDescent="0.35">
      <c r="B24" s="30"/>
      <c r="C24" s="30"/>
      <c r="D24" s="30"/>
      <c r="E24" s="30"/>
      <c r="F24" s="30"/>
      <c r="G24" s="30"/>
      <c r="H24" s="30"/>
      <c r="I24" s="30"/>
    </row>
    <row r="25" spans="2:9" ht="14.65" customHeight="1" x14ac:dyDescent="0.35">
      <c r="B25" s="30"/>
      <c r="C25" s="30"/>
      <c r="D25" s="30"/>
      <c r="E25" s="30"/>
      <c r="F25" s="30"/>
      <c r="G25" s="30"/>
      <c r="H25" s="30"/>
      <c r="I25" s="30"/>
    </row>
    <row r="26" spans="2:9" ht="14.65" customHeight="1" x14ac:dyDescent="0.35">
      <c r="B26" s="30"/>
      <c r="C26" s="30"/>
      <c r="D26" s="30"/>
      <c r="E26" s="30"/>
      <c r="F26" s="30"/>
      <c r="G26" s="30"/>
      <c r="H26" s="30"/>
      <c r="I26" s="30"/>
    </row>
    <row r="27" spans="2:9" ht="14.65" customHeight="1" x14ac:dyDescent="0.35">
      <c r="B27" s="30"/>
      <c r="C27" s="30"/>
      <c r="D27" s="30"/>
      <c r="E27" s="30"/>
      <c r="F27" s="30"/>
      <c r="G27" s="30"/>
      <c r="H27" s="30"/>
      <c r="I27" s="30"/>
    </row>
    <row r="28" spans="2:9" ht="14.65" customHeight="1" x14ac:dyDescent="0.35">
      <c r="B28" s="30"/>
      <c r="C28" s="30"/>
      <c r="D28" s="30"/>
      <c r="E28" s="30"/>
      <c r="F28" s="30"/>
      <c r="G28" s="30"/>
      <c r="H28" s="30"/>
      <c r="I28" s="30"/>
    </row>
    <row r="29" spans="2:9" ht="14.65" customHeight="1" x14ac:dyDescent="0.35">
      <c r="B29" s="30"/>
      <c r="C29" s="30"/>
      <c r="D29" s="30"/>
      <c r="E29" s="30"/>
      <c r="F29" s="30"/>
      <c r="G29" s="30"/>
      <c r="H29" s="30"/>
      <c r="I29" s="30"/>
    </row>
    <row r="30" spans="2:9" ht="14.65" customHeight="1" x14ac:dyDescent="0.35">
      <c r="B30" s="30"/>
      <c r="C30" s="30"/>
      <c r="D30" s="30"/>
      <c r="E30" s="30"/>
      <c r="F30" s="30"/>
      <c r="G30" s="30"/>
      <c r="H30" s="30"/>
      <c r="I30" s="30"/>
    </row>
    <row r="31" spans="2:9" ht="14.65" customHeight="1" x14ac:dyDescent="0.35">
      <c r="B31" s="30"/>
      <c r="C31" s="30"/>
      <c r="D31" s="30"/>
      <c r="E31" s="30"/>
      <c r="F31" s="30"/>
      <c r="G31" s="30"/>
      <c r="H31" s="30"/>
      <c r="I31" s="30"/>
    </row>
    <row r="32" spans="2:9" ht="14.65" customHeight="1" x14ac:dyDescent="0.35">
      <c r="B32" s="30"/>
      <c r="C32" s="30"/>
      <c r="D32" s="30"/>
      <c r="E32" s="30"/>
      <c r="F32" s="30"/>
      <c r="G32" s="30"/>
      <c r="H32" s="30"/>
      <c r="I32" s="30"/>
    </row>
    <row r="33" spans="2:9" ht="14.65" customHeight="1" x14ac:dyDescent="0.35">
      <c r="B33" s="30"/>
      <c r="C33" s="30"/>
      <c r="D33" s="30"/>
      <c r="E33" s="30"/>
      <c r="F33" s="30"/>
      <c r="G33" s="30"/>
      <c r="H33" s="30"/>
      <c r="I33" s="30"/>
    </row>
    <row r="34" spans="2:9" ht="14.65" customHeight="1" x14ac:dyDescent="0.35">
      <c r="B34" s="30"/>
      <c r="C34" s="30"/>
      <c r="D34" s="30"/>
      <c r="E34" s="30"/>
      <c r="F34" s="30"/>
      <c r="G34" s="30"/>
      <c r="H34" s="30"/>
      <c r="I34" s="30"/>
    </row>
    <row r="35" spans="2:9" ht="14.65" customHeight="1" x14ac:dyDescent="0.35">
      <c r="B35" s="30"/>
      <c r="C35" s="30"/>
      <c r="D35" s="30"/>
      <c r="E35" s="30"/>
      <c r="F35" s="30"/>
      <c r="G35" s="30"/>
      <c r="H35" s="30"/>
      <c r="I35" s="30"/>
    </row>
    <row r="36" spans="2:9" ht="14.65" customHeight="1" x14ac:dyDescent="0.35">
      <c r="B36" s="30"/>
      <c r="C36" s="30"/>
      <c r="D36" s="30"/>
      <c r="E36" s="30"/>
      <c r="F36" s="30"/>
      <c r="G36" s="30"/>
      <c r="H36" s="30"/>
      <c r="I36" s="30"/>
    </row>
    <row r="37" spans="2:9" ht="14.65" customHeight="1" x14ac:dyDescent="0.35">
      <c r="B37" s="30"/>
      <c r="C37" s="30"/>
      <c r="D37" s="30"/>
      <c r="E37" s="30"/>
      <c r="F37" s="30"/>
      <c r="G37" s="30"/>
      <c r="H37" s="30"/>
      <c r="I37" s="30"/>
    </row>
    <row r="38" spans="2:9" ht="14.65" customHeight="1" x14ac:dyDescent="0.35">
      <c r="B38" s="30"/>
      <c r="C38" s="30"/>
      <c r="D38" s="30"/>
      <c r="E38" s="30"/>
      <c r="F38" s="30"/>
      <c r="G38" s="30"/>
      <c r="H38" s="30"/>
      <c r="I38" s="30"/>
    </row>
    <row r="39" spans="2:9" ht="14.65" customHeight="1" x14ac:dyDescent="0.35">
      <c r="B39" s="30"/>
      <c r="C39" s="30"/>
      <c r="D39" s="30"/>
      <c r="E39" s="30"/>
      <c r="F39" s="30"/>
      <c r="G39" s="30"/>
      <c r="H39" s="30"/>
      <c r="I39" s="30"/>
    </row>
    <row r="40" spans="2:9" ht="14.65" customHeight="1" x14ac:dyDescent="0.35">
      <c r="B40" s="30"/>
      <c r="C40" s="30"/>
      <c r="D40" s="30"/>
      <c r="E40" s="30"/>
      <c r="F40" s="30"/>
      <c r="G40" s="30"/>
      <c r="H40" s="30"/>
      <c r="I40" s="30"/>
    </row>
  </sheetData>
  <sheetProtection sheet="1" objects="1" scenarios="1"/>
  <mergeCells count="3">
    <mergeCell ref="A1:J1"/>
    <mergeCell ref="A3:J3"/>
    <mergeCell ref="B5:J5"/>
  </mergeCells>
  <pageMargins left="0.7" right="0.7" top="0.75" bottom="0.75" header="0.3" footer="0.3"/>
  <pageSetup paperSize="9" scale="61"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E3544-B902-4280-8A4E-B4C1321F1549}">
  <sheetPr codeName="Hoja6">
    <tabColor theme="7"/>
  </sheetPr>
  <dimension ref="A1:J379"/>
  <sheetViews>
    <sheetView topLeftCell="B1" workbookViewId="0">
      <selection activeCell="F25" sqref="F25:F30"/>
    </sheetView>
  </sheetViews>
  <sheetFormatPr baseColWidth="10" defaultColWidth="11.453125" defaultRowHeight="14.5" x14ac:dyDescent="0.35"/>
  <cols>
    <col min="1" max="1" width="63.26953125" bestFit="1" customWidth="1"/>
    <col min="2" max="4" width="31.26953125" customWidth="1"/>
    <col min="5" max="5" width="31.26953125" style="1" customWidth="1"/>
  </cols>
  <sheetData>
    <row r="1" spans="1:10" x14ac:dyDescent="0.35">
      <c r="B1">
        <v>0</v>
      </c>
      <c r="C1">
        <v>0</v>
      </c>
      <c r="D1">
        <v>0</v>
      </c>
      <c r="E1" t="s">
        <v>144</v>
      </c>
      <c r="F1" t="s">
        <v>145</v>
      </c>
      <c r="G1" t="s">
        <v>146</v>
      </c>
      <c r="H1">
        <v>0</v>
      </c>
      <c r="I1">
        <v>0</v>
      </c>
      <c r="J1">
        <v>0</v>
      </c>
    </row>
    <row r="2" spans="1:10" x14ac:dyDescent="0.35">
      <c r="A2" t="str">
        <f>B2&amp;C2&amp;D2</f>
        <v>DISTRIBUCION VOLUMEN X CRITERIO (kg ó litros)Total AperitivosT.ESPAÑA</v>
      </c>
      <c r="B2" t="s">
        <v>138</v>
      </c>
      <c r="C2" t="s">
        <v>18</v>
      </c>
      <c r="D2" t="s">
        <v>59</v>
      </c>
      <c r="E2">
        <v>100</v>
      </c>
      <c r="F2">
        <v>100</v>
      </c>
      <c r="G2">
        <v>100</v>
      </c>
      <c r="H2">
        <v>0</v>
      </c>
      <c r="I2">
        <v>0</v>
      </c>
      <c r="J2">
        <v>0</v>
      </c>
    </row>
    <row r="3" spans="1:10" x14ac:dyDescent="0.35">
      <c r="A3" t="str">
        <f>B2&amp;C2&amp;D3</f>
        <v>DISTRIBUCION VOLUMEN X CRITERIO (kg ó litros)Total AperitivosBCN AM</v>
      </c>
      <c r="B3">
        <v>0</v>
      </c>
      <c r="C3">
        <v>0</v>
      </c>
      <c r="D3" t="s">
        <v>147</v>
      </c>
      <c r="E3">
        <v>4.9321966649876412</v>
      </c>
      <c r="F3">
        <v>6.2530372965808514</v>
      </c>
      <c r="G3">
        <v>9.5976903046520139</v>
      </c>
      <c r="H3">
        <v>0</v>
      </c>
      <c r="I3">
        <v>0</v>
      </c>
      <c r="J3">
        <v>0</v>
      </c>
    </row>
    <row r="4" spans="1:10" x14ac:dyDescent="0.35">
      <c r="A4" t="str">
        <f>B2&amp;C2&amp;D4</f>
        <v>DISTRIBUCION VOLUMEN X CRITERIO (kg ó litros)Total AperitivosREST.CAT ARAGON</v>
      </c>
      <c r="B4">
        <v>0</v>
      </c>
      <c r="C4">
        <v>0</v>
      </c>
      <c r="D4" t="s">
        <v>148</v>
      </c>
      <c r="E4">
        <v>13.406508984042114</v>
      </c>
      <c r="F4">
        <v>24.244134939383077</v>
      </c>
      <c r="G4">
        <v>15.990798819864512</v>
      </c>
      <c r="H4">
        <v>0</v>
      </c>
      <c r="I4">
        <v>0</v>
      </c>
      <c r="J4">
        <v>0</v>
      </c>
    </row>
    <row r="5" spans="1:10" x14ac:dyDescent="0.35">
      <c r="A5" t="str">
        <f>B2&amp;C2&amp;D5</f>
        <v>DISTRIBUCION VOLUMEN X CRITERIO (kg ó litros)Total AperitivosLEVANTE</v>
      </c>
      <c r="B5">
        <v>0</v>
      </c>
      <c r="C5">
        <v>0</v>
      </c>
      <c r="D5" t="s">
        <v>149</v>
      </c>
      <c r="E5">
        <v>14.94821390729749</v>
      </c>
      <c r="F5">
        <v>17.954627006482344</v>
      </c>
      <c r="G5">
        <v>9.1130072687811801</v>
      </c>
      <c r="H5">
        <v>0</v>
      </c>
      <c r="I5">
        <v>0</v>
      </c>
      <c r="J5">
        <v>0</v>
      </c>
    </row>
    <row r="6" spans="1:10" x14ac:dyDescent="0.35">
      <c r="A6" t="str">
        <f>B2&amp;C2&amp;D6</f>
        <v>DISTRIBUCION VOLUMEN X CRITERIO (kg ó litros)Total AperitivosANDALUCIA</v>
      </c>
      <c r="B6">
        <v>0</v>
      </c>
      <c r="C6">
        <v>0</v>
      </c>
      <c r="D6" t="s">
        <v>150</v>
      </c>
      <c r="E6">
        <v>18.292719494371905</v>
      </c>
      <c r="F6">
        <v>12.61306744582873</v>
      </c>
      <c r="G6">
        <v>14.886643964815372</v>
      </c>
      <c r="H6">
        <v>0</v>
      </c>
      <c r="I6">
        <v>0</v>
      </c>
      <c r="J6">
        <v>0</v>
      </c>
    </row>
    <row r="7" spans="1:10" x14ac:dyDescent="0.35">
      <c r="A7" t="str">
        <f>B2&amp;C2&amp;D7</f>
        <v>DISTRIBUCION VOLUMEN X CRITERIO (kg ó litros)Total AperitivosMDD AM</v>
      </c>
      <c r="B7">
        <v>0</v>
      </c>
      <c r="C7">
        <v>0</v>
      </c>
      <c r="D7" t="s">
        <v>151</v>
      </c>
      <c r="E7">
        <v>15.850601896658489</v>
      </c>
      <c r="F7">
        <v>10.68050754815906</v>
      </c>
      <c r="G7">
        <v>6.0790656036118929</v>
      </c>
      <c r="H7">
        <v>0</v>
      </c>
      <c r="I7">
        <v>0</v>
      </c>
      <c r="J7">
        <v>0</v>
      </c>
    </row>
    <row r="8" spans="1:10" x14ac:dyDescent="0.35">
      <c r="A8" t="str">
        <f>B2&amp;C2&amp;D8</f>
        <v>DISTRIBUCION VOLUMEN X CRITERIO (kg ó litros)Total AperitivosRTO CENTRO</v>
      </c>
      <c r="B8">
        <v>0</v>
      </c>
      <c r="C8">
        <v>0</v>
      </c>
      <c r="D8" t="s">
        <v>152</v>
      </c>
      <c r="E8">
        <v>10.592789126002353</v>
      </c>
      <c r="F8">
        <v>12.842392812007555</v>
      </c>
      <c r="G8">
        <v>8.6160793310173212</v>
      </c>
      <c r="H8">
        <v>0</v>
      </c>
      <c r="I8">
        <v>0</v>
      </c>
      <c r="J8">
        <v>0</v>
      </c>
    </row>
    <row r="9" spans="1:10" x14ac:dyDescent="0.35">
      <c r="A9" t="str">
        <f>B2&amp;C2&amp;D9</f>
        <v>DISTRIBUCION VOLUMEN X CRITERIO (kg ó litros)Total AperitivosNORTE-CENTRO</v>
      </c>
      <c r="B9">
        <v>0</v>
      </c>
      <c r="C9">
        <v>0</v>
      </c>
      <c r="D9" t="s">
        <v>153</v>
      </c>
      <c r="E9">
        <v>17.520453711947482</v>
      </c>
      <c r="F9">
        <v>8.0731111294090816</v>
      </c>
      <c r="G9">
        <v>27.539113263301505</v>
      </c>
      <c r="H9">
        <v>0</v>
      </c>
      <c r="I9">
        <v>0</v>
      </c>
      <c r="J9">
        <v>0</v>
      </c>
    </row>
    <row r="10" spans="1:10" x14ac:dyDescent="0.35">
      <c r="A10" t="str">
        <f>B2&amp;C2&amp;D10</f>
        <v>DISTRIBUCION VOLUMEN X CRITERIO (kg ó litros)Total AperitivosNOROESTE</v>
      </c>
      <c r="B10">
        <v>0</v>
      </c>
      <c r="C10">
        <v>0</v>
      </c>
      <c r="D10" t="s">
        <v>154</v>
      </c>
      <c r="E10">
        <v>4.4565133807164221</v>
      </c>
      <c r="F10">
        <v>7.3391172012345418</v>
      </c>
      <c r="G10">
        <v>8.1776054259067212</v>
      </c>
      <c r="H10">
        <v>0</v>
      </c>
      <c r="I10">
        <v>0</v>
      </c>
      <c r="J10">
        <v>0</v>
      </c>
    </row>
    <row r="11" spans="1:10" x14ac:dyDescent="0.35">
      <c r="A11" t="str">
        <f>B2&amp;C2&amp;D11</f>
        <v>DISTRIBUCION VOLUMEN X CRITERIO (kg ó litros)Total Aperitivos&lt;2MIL</v>
      </c>
      <c r="B11">
        <v>0</v>
      </c>
      <c r="C11">
        <v>0</v>
      </c>
      <c r="D11" t="s">
        <v>29</v>
      </c>
      <c r="E11">
        <v>4.561201552937022</v>
      </c>
      <c r="F11">
        <v>0.35200046424383424</v>
      </c>
      <c r="G11">
        <v>0.87182100445848865</v>
      </c>
      <c r="H11">
        <v>0</v>
      </c>
      <c r="I11">
        <v>0</v>
      </c>
      <c r="J11">
        <v>0</v>
      </c>
    </row>
    <row r="12" spans="1:10" x14ac:dyDescent="0.35">
      <c r="A12" t="str">
        <f>B2&amp;C2&amp;D12</f>
        <v>DISTRIBUCION VOLUMEN X CRITERIO (kg ó litros)Total Aperitivos2-5MIL</v>
      </c>
      <c r="B12">
        <v>0</v>
      </c>
      <c r="C12">
        <v>0</v>
      </c>
      <c r="D12" t="s">
        <v>32</v>
      </c>
      <c r="E12">
        <v>3.1122097128359218</v>
      </c>
      <c r="F12">
        <v>7.6078269520986872</v>
      </c>
      <c r="G12">
        <v>8.5644827710431972</v>
      </c>
      <c r="H12">
        <v>0</v>
      </c>
      <c r="I12">
        <v>0</v>
      </c>
      <c r="J12">
        <v>0</v>
      </c>
    </row>
    <row r="13" spans="1:10" x14ac:dyDescent="0.35">
      <c r="A13" t="str">
        <f>B2&amp;C2&amp;D13</f>
        <v>DISTRIBUCION VOLUMEN X CRITERIO (kg ó litros)Total Aperitivos5-10MIL</v>
      </c>
      <c r="B13">
        <v>0</v>
      </c>
      <c r="C13">
        <v>0</v>
      </c>
      <c r="D13" t="s">
        <v>34</v>
      </c>
      <c r="E13">
        <v>2.2049059347446156</v>
      </c>
      <c r="F13">
        <v>16.012776645369456</v>
      </c>
      <c r="G13">
        <v>2.881697888922873</v>
      </c>
      <c r="H13">
        <v>0</v>
      </c>
      <c r="I13">
        <v>0</v>
      </c>
      <c r="J13">
        <v>0</v>
      </c>
    </row>
    <row r="14" spans="1:10" x14ac:dyDescent="0.35">
      <c r="A14" t="str">
        <f>B2&amp;C2&amp;D14</f>
        <v>DISTRIBUCION VOLUMEN X CRITERIO (kg ó litros)Total Aperitivos10-30MIL</v>
      </c>
      <c r="B14">
        <v>0</v>
      </c>
      <c r="C14">
        <v>0</v>
      </c>
      <c r="D14" t="s">
        <v>36</v>
      </c>
      <c r="E14">
        <v>26.126489862014051</v>
      </c>
      <c r="F14">
        <v>13.1572094545889</v>
      </c>
      <c r="G14">
        <v>36.353255363042976</v>
      </c>
      <c r="H14">
        <v>0</v>
      </c>
      <c r="I14">
        <v>0</v>
      </c>
      <c r="J14">
        <v>0</v>
      </c>
    </row>
    <row r="15" spans="1:10" x14ac:dyDescent="0.35">
      <c r="A15" t="str">
        <f>B2&amp;C2&amp;D15</f>
        <v>DISTRIBUCION VOLUMEN X CRITERIO (kg ó litros)Total Aperitivos30-100MIL</v>
      </c>
      <c r="B15">
        <v>0</v>
      </c>
      <c r="C15">
        <v>0</v>
      </c>
      <c r="D15" t="s">
        <v>38</v>
      </c>
      <c r="E15">
        <v>26.739205357159541</v>
      </c>
      <c r="F15">
        <v>15.572128366616933</v>
      </c>
      <c r="G15">
        <v>16.23550433651786</v>
      </c>
      <c r="H15">
        <v>0</v>
      </c>
      <c r="I15">
        <v>0</v>
      </c>
      <c r="J15">
        <v>0</v>
      </c>
    </row>
    <row r="16" spans="1:10" x14ac:dyDescent="0.35">
      <c r="A16" t="str">
        <f>B2&amp;C2&amp;D16</f>
        <v>DISTRIBUCION VOLUMEN X CRITERIO (kg ó litros)Total Aperitivos100-200MIL</v>
      </c>
      <c r="B16">
        <v>0</v>
      </c>
      <c r="C16">
        <v>0</v>
      </c>
      <c r="D16" t="s">
        <v>40</v>
      </c>
      <c r="E16">
        <v>9.1310173484834731</v>
      </c>
      <c r="F16">
        <v>8.5953385888886071</v>
      </c>
      <c r="G16">
        <v>9.2258286164225485</v>
      </c>
      <c r="H16">
        <v>0</v>
      </c>
      <c r="I16">
        <v>0</v>
      </c>
      <c r="J16">
        <v>0</v>
      </c>
    </row>
    <row r="17" spans="1:10" x14ac:dyDescent="0.35">
      <c r="A17" t="str">
        <f>B2&amp;C2&amp;D17</f>
        <v>DISTRIBUCION VOLUMEN X CRITERIO (kg ó litros)Total Aperitivos200-500MIL</v>
      </c>
      <c r="B17">
        <v>0</v>
      </c>
      <c r="C17">
        <v>0</v>
      </c>
      <c r="D17" t="s">
        <v>42</v>
      </c>
      <c r="E17">
        <v>11.2509662891002</v>
      </c>
      <c r="F17">
        <v>11.050878810405951</v>
      </c>
      <c r="G17">
        <v>6.2958917848070612</v>
      </c>
      <c r="H17">
        <v>0</v>
      </c>
      <c r="I17">
        <v>0</v>
      </c>
      <c r="J17">
        <v>0</v>
      </c>
    </row>
    <row r="18" spans="1:10" x14ac:dyDescent="0.35">
      <c r="A18" t="str">
        <f>B2&amp;C2&amp;D18</f>
        <v>DISTRIBUCION VOLUMEN X CRITERIO (kg ó litros)Total Aperitivos&gt;500MIL</v>
      </c>
      <c r="B18">
        <v>0</v>
      </c>
      <c r="C18">
        <v>0</v>
      </c>
      <c r="D18" t="s">
        <v>44</v>
      </c>
      <c r="E18">
        <v>16.874006976599119</v>
      </c>
      <c r="F18">
        <v>27.651835615862147</v>
      </c>
      <c r="G18">
        <v>19.571525628971663</v>
      </c>
      <c r="H18">
        <v>0</v>
      </c>
      <c r="I18">
        <v>0</v>
      </c>
      <c r="J18">
        <v>0</v>
      </c>
    </row>
    <row r="19" spans="1:10" x14ac:dyDescent="0.35">
      <c r="A19" t="str">
        <f>B2&amp;C2&amp;D19</f>
        <v>DISTRIBUCION VOLUMEN X CRITERIO (kg ó litros)Total AperitivosDE 15 A 19 AÑOS</v>
      </c>
      <c r="B19">
        <v>0</v>
      </c>
      <c r="C19">
        <v>0</v>
      </c>
      <c r="D19" t="s">
        <v>155</v>
      </c>
      <c r="E19">
        <v>8.4882970713992609</v>
      </c>
      <c r="F19">
        <v>3.6799293433260911</v>
      </c>
      <c r="G19">
        <v>5.7129950967330503</v>
      </c>
      <c r="H19">
        <v>0</v>
      </c>
      <c r="I19">
        <v>0</v>
      </c>
      <c r="J19">
        <v>0</v>
      </c>
    </row>
    <row r="20" spans="1:10" x14ac:dyDescent="0.35">
      <c r="A20" t="str">
        <f>B2&amp;C2&amp;D20</f>
        <v>DISTRIBUCION VOLUMEN X CRITERIO (kg ó litros)Total AperitivosDE 20 A 24 AÑOS</v>
      </c>
      <c r="B20">
        <v>0</v>
      </c>
      <c r="C20">
        <v>0</v>
      </c>
      <c r="D20" t="s">
        <v>156</v>
      </c>
      <c r="E20">
        <v>5.5725516402412527</v>
      </c>
      <c r="F20">
        <v>4.8020908829001527</v>
      </c>
      <c r="G20">
        <v>4.8709098231486934</v>
      </c>
      <c r="H20">
        <v>0</v>
      </c>
      <c r="I20">
        <v>0</v>
      </c>
      <c r="J20">
        <v>0</v>
      </c>
    </row>
    <row r="21" spans="1:10" x14ac:dyDescent="0.35">
      <c r="A21" t="str">
        <f>B2&amp;C2&amp;D21</f>
        <v>DISTRIBUCION VOLUMEN X CRITERIO (kg ó litros)Total AperitivosDE 25 A 34 AÑOS</v>
      </c>
      <c r="B21">
        <v>0</v>
      </c>
      <c r="C21">
        <v>0</v>
      </c>
      <c r="D21" t="s">
        <v>157</v>
      </c>
      <c r="E21">
        <v>25.685312281332884</v>
      </c>
      <c r="F21">
        <v>10.259819655814963</v>
      </c>
      <c r="G21">
        <v>31.814726285819606</v>
      </c>
      <c r="H21">
        <v>0</v>
      </c>
      <c r="I21">
        <v>0</v>
      </c>
      <c r="J21">
        <v>0</v>
      </c>
    </row>
    <row r="22" spans="1:10" x14ac:dyDescent="0.35">
      <c r="A22" t="str">
        <f>B2&amp;C2&amp;D22</f>
        <v>DISTRIBUCION VOLUMEN X CRITERIO (kg ó litros)Total AperitivosDE 35 A 49 AÑOS</v>
      </c>
      <c r="B22">
        <v>0</v>
      </c>
      <c r="C22">
        <v>0</v>
      </c>
      <c r="D22" t="s">
        <v>158</v>
      </c>
      <c r="E22">
        <v>25.761974311386865</v>
      </c>
      <c r="F22">
        <v>30.023612542055083</v>
      </c>
      <c r="G22">
        <v>21.496600356652056</v>
      </c>
      <c r="H22">
        <v>0</v>
      </c>
      <c r="I22">
        <v>0</v>
      </c>
      <c r="J22">
        <v>0</v>
      </c>
    </row>
    <row r="23" spans="1:10" x14ac:dyDescent="0.35">
      <c r="A23" t="str">
        <f>B2&amp;C2&amp;D23</f>
        <v>DISTRIBUCION VOLUMEN X CRITERIO (kg ó litros)Total AperitivosDE 50 A 59 AÑOS</v>
      </c>
      <c r="B23">
        <v>0</v>
      </c>
      <c r="C23">
        <v>0</v>
      </c>
      <c r="D23" t="s">
        <v>159</v>
      </c>
      <c r="E23">
        <v>28.224175761577253</v>
      </c>
      <c r="F23">
        <v>32.897317458279254</v>
      </c>
      <c r="G23">
        <v>29.676250574651537</v>
      </c>
      <c r="H23">
        <v>0</v>
      </c>
      <c r="I23">
        <v>0</v>
      </c>
      <c r="J23">
        <v>0</v>
      </c>
    </row>
    <row r="24" spans="1:10" x14ac:dyDescent="0.35">
      <c r="A24" t="str">
        <f>B2&amp;C2&amp;D24</f>
        <v>DISTRIBUCION VOLUMEN X CRITERIO (kg ó litros)Total AperitivosDE 60 A 75 AÑOS</v>
      </c>
      <c r="B24">
        <v>0</v>
      </c>
      <c r="C24">
        <v>0</v>
      </c>
      <c r="D24" t="s">
        <v>160</v>
      </c>
      <c r="E24">
        <v>6.2676860013668456</v>
      </c>
      <c r="F24">
        <v>18.337223642868377</v>
      </c>
      <c r="G24">
        <v>6.4285190241031813</v>
      </c>
      <c r="H24">
        <v>0</v>
      </c>
      <c r="I24">
        <v>0</v>
      </c>
      <c r="J24">
        <v>0</v>
      </c>
    </row>
    <row r="25" spans="1:10" x14ac:dyDescent="0.35">
      <c r="A25" t="str">
        <f>B2&amp;C2&amp;D25</f>
        <v>DISTRIBUCION VOLUMEN X CRITERIO (kg ó litros)Total AperitivosALTA Y MEDIA ALTA</v>
      </c>
      <c r="B25">
        <v>0</v>
      </c>
      <c r="C25">
        <v>0</v>
      </c>
      <c r="D25" t="s">
        <v>161</v>
      </c>
      <c r="E25">
        <v>22.035994601085626</v>
      </c>
      <c r="F25">
        <v>13.924027804569086</v>
      </c>
      <c r="G25">
        <v>8.1632251989634508</v>
      </c>
      <c r="H25">
        <v>0</v>
      </c>
      <c r="I25">
        <v>0</v>
      </c>
      <c r="J25">
        <v>0</v>
      </c>
    </row>
    <row r="26" spans="1:10" x14ac:dyDescent="0.35">
      <c r="A26" t="str">
        <f>B2&amp;C2&amp;D26</f>
        <v>DISTRIBUCION VOLUMEN X CRITERIO (kg ó litros)Total AperitivosMEDIA</v>
      </c>
      <c r="B26">
        <v>0</v>
      </c>
      <c r="C26">
        <v>0</v>
      </c>
      <c r="D26" t="s">
        <v>162</v>
      </c>
      <c r="E26">
        <v>29.488120054306115</v>
      </c>
      <c r="F26">
        <v>19.853458527693054</v>
      </c>
      <c r="G26">
        <v>17.086282983806836</v>
      </c>
      <c r="H26">
        <v>0</v>
      </c>
      <c r="I26">
        <v>0</v>
      </c>
      <c r="J26">
        <v>0</v>
      </c>
    </row>
    <row r="27" spans="1:10" x14ac:dyDescent="0.35">
      <c r="A27" t="str">
        <f>B2&amp;C2&amp;D27</f>
        <v>DISTRIBUCION VOLUMEN X CRITERIO (kg ó litros)Total AperitivosMEDIA BAJA</v>
      </c>
      <c r="B27">
        <v>0</v>
      </c>
      <c r="C27">
        <v>0</v>
      </c>
      <c r="D27" t="s">
        <v>163</v>
      </c>
      <c r="E27">
        <v>32.610044243313666</v>
      </c>
      <c r="F27">
        <v>39.52772256061133</v>
      </c>
      <c r="G27">
        <v>28.394655560449067</v>
      </c>
      <c r="H27">
        <v>0</v>
      </c>
      <c r="I27">
        <v>0</v>
      </c>
      <c r="J27">
        <v>0</v>
      </c>
    </row>
    <row r="28" spans="1:10" x14ac:dyDescent="0.35">
      <c r="A28" t="str">
        <f>B2&amp;C2&amp;D28</f>
        <v>DISTRIBUCION VOLUMEN X CRITERIO (kg ó litros)Total AperitivosBAJA</v>
      </c>
      <c r="B28">
        <v>0</v>
      </c>
      <c r="C28">
        <v>0</v>
      </c>
      <c r="D28" t="s">
        <v>164</v>
      </c>
      <c r="E28">
        <v>15.865843623621828</v>
      </c>
      <c r="F28">
        <v>26.694781313014111</v>
      </c>
      <c r="G28">
        <v>46.355842199456106</v>
      </c>
      <c r="H28">
        <v>0</v>
      </c>
      <c r="I28">
        <v>0</v>
      </c>
      <c r="J28">
        <v>0</v>
      </c>
    </row>
    <row r="29" spans="1:10" x14ac:dyDescent="0.35">
      <c r="A29" t="str">
        <f>B2&amp;C29&amp;D29</f>
        <v>DISTRIBUCION VOLUMEN X CRITERIO (kg ó litros)Patatas Fritas + Otros Aperitivos SaladosT.ESPAÑA</v>
      </c>
      <c r="B29">
        <v>0</v>
      </c>
      <c r="C29" t="s">
        <v>96</v>
      </c>
      <c r="D29" t="s">
        <v>59</v>
      </c>
      <c r="E29">
        <v>100</v>
      </c>
      <c r="F29">
        <v>100</v>
      </c>
      <c r="G29">
        <v>100</v>
      </c>
      <c r="H29">
        <v>0</v>
      </c>
      <c r="I29">
        <v>0</v>
      </c>
      <c r="J29">
        <v>0</v>
      </c>
    </row>
    <row r="30" spans="1:10" x14ac:dyDescent="0.35">
      <c r="A30" t="str">
        <f>B2&amp;C29&amp;D30</f>
        <v>DISTRIBUCION VOLUMEN X CRITERIO (kg ó litros)Patatas Fritas + Otros Aperitivos SaladosBCN AM</v>
      </c>
      <c r="B30">
        <v>0</v>
      </c>
      <c r="C30">
        <v>0</v>
      </c>
      <c r="D30" t="s">
        <v>147</v>
      </c>
      <c r="E30">
        <v>5.306122886446242</v>
      </c>
      <c r="F30">
        <v>7.3787785136690598</v>
      </c>
      <c r="G30">
        <v>5.6897252302490156</v>
      </c>
      <c r="H30">
        <v>0</v>
      </c>
      <c r="I30">
        <v>0</v>
      </c>
      <c r="J30">
        <v>0</v>
      </c>
    </row>
    <row r="31" spans="1:10" x14ac:dyDescent="0.35">
      <c r="A31" t="str">
        <f>B2&amp;C29&amp;D31</f>
        <v>DISTRIBUCION VOLUMEN X CRITERIO (kg ó litros)Patatas Fritas + Otros Aperitivos SaladosREST.CAT ARAGON</v>
      </c>
      <c r="B31">
        <v>0</v>
      </c>
      <c r="C31">
        <v>0</v>
      </c>
      <c r="D31" t="s">
        <v>148</v>
      </c>
      <c r="E31">
        <v>15.692861994901284</v>
      </c>
      <c r="F31">
        <v>24.155886831329461</v>
      </c>
      <c r="G31">
        <v>18.698016487395996</v>
      </c>
      <c r="H31">
        <v>0</v>
      </c>
      <c r="I31">
        <v>0</v>
      </c>
      <c r="J31">
        <v>0</v>
      </c>
    </row>
    <row r="32" spans="1:10" x14ac:dyDescent="0.35">
      <c r="A32" t="str">
        <f>B2&amp;C29&amp;D32</f>
        <v>DISTRIBUCION VOLUMEN X CRITERIO (kg ó litros)Patatas Fritas + Otros Aperitivos SaladosLEVANTE</v>
      </c>
      <c r="B32">
        <v>0</v>
      </c>
      <c r="C32">
        <v>0</v>
      </c>
      <c r="D32" t="s">
        <v>149</v>
      </c>
      <c r="E32">
        <v>17.708580204001738</v>
      </c>
      <c r="F32">
        <v>4.855056719956961</v>
      </c>
      <c r="G32">
        <v>10.341724570470275</v>
      </c>
      <c r="H32">
        <v>0</v>
      </c>
      <c r="I32">
        <v>0</v>
      </c>
      <c r="J32">
        <v>0</v>
      </c>
    </row>
    <row r="33" spans="1:10" x14ac:dyDescent="0.35">
      <c r="A33" t="str">
        <f>B2&amp;C29&amp;D33</f>
        <v>DISTRIBUCION VOLUMEN X CRITERIO (kg ó litros)Patatas Fritas + Otros Aperitivos SaladosANDALUCIA</v>
      </c>
      <c r="B33">
        <v>0</v>
      </c>
      <c r="C33">
        <v>0</v>
      </c>
      <c r="D33" t="s">
        <v>150</v>
      </c>
      <c r="E33">
        <v>12.223646686955171</v>
      </c>
      <c r="F33">
        <v>19.926487052899809</v>
      </c>
      <c r="G33">
        <v>17.121737984554013</v>
      </c>
      <c r="H33">
        <v>0</v>
      </c>
      <c r="I33">
        <v>0</v>
      </c>
      <c r="J33">
        <v>0</v>
      </c>
    </row>
    <row r="34" spans="1:10" x14ac:dyDescent="0.35">
      <c r="A34" t="str">
        <f>B2&amp;C29&amp;D34</f>
        <v>DISTRIBUCION VOLUMEN X CRITERIO (kg ó litros)Patatas Fritas + Otros Aperitivos SaladosMDD AM</v>
      </c>
      <c r="B34">
        <v>0</v>
      </c>
      <c r="C34">
        <v>0</v>
      </c>
      <c r="D34" t="s">
        <v>151</v>
      </c>
      <c r="E34">
        <v>13.818584845027871</v>
      </c>
      <c r="F34">
        <v>18.466070267022893</v>
      </c>
      <c r="G34">
        <v>10.854554002319059</v>
      </c>
      <c r="H34">
        <v>0</v>
      </c>
      <c r="I34">
        <v>0</v>
      </c>
      <c r="J34">
        <v>0</v>
      </c>
    </row>
    <row r="35" spans="1:10" x14ac:dyDescent="0.35">
      <c r="A35" t="str">
        <f>B2&amp;C29&amp;D35</f>
        <v>DISTRIBUCION VOLUMEN X CRITERIO (kg ó litros)Patatas Fritas + Otros Aperitivos SaladosRTO CENTRO</v>
      </c>
      <c r="B35">
        <v>0</v>
      </c>
      <c r="C35">
        <v>0</v>
      </c>
      <c r="D35" t="s">
        <v>152</v>
      </c>
      <c r="E35">
        <v>11.066183961931443</v>
      </c>
      <c r="F35">
        <v>9.9895064334446335</v>
      </c>
      <c r="G35">
        <v>11.284484810389042</v>
      </c>
      <c r="H35">
        <v>0</v>
      </c>
      <c r="I35">
        <v>0</v>
      </c>
      <c r="J35">
        <v>0</v>
      </c>
    </row>
    <row r="36" spans="1:10" x14ac:dyDescent="0.35">
      <c r="A36" t="str">
        <f>B2&amp;C29&amp;D36</f>
        <v>DISTRIBUCION VOLUMEN X CRITERIO (kg ó litros)Patatas Fritas + Otros Aperitivos SaladosNORTE-CENTRO</v>
      </c>
      <c r="B36">
        <v>0</v>
      </c>
      <c r="C36">
        <v>0</v>
      </c>
      <c r="D36" t="s">
        <v>153</v>
      </c>
      <c r="E36">
        <v>20.087267908189574</v>
      </c>
      <c r="F36">
        <v>9.7342835604409519</v>
      </c>
      <c r="G36">
        <v>7.4598648231858524</v>
      </c>
      <c r="H36">
        <v>0</v>
      </c>
      <c r="I36">
        <v>0</v>
      </c>
      <c r="J36">
        <v>0</v>
      </c>
    </row>
    <row r="37" spans="1:10" x14ac:dyDescent="0.35">
      <c r="A37" t="str">
        <f>B2&amp;C29&amp;D37</f>
        <v>DISTRIBUCION VOLUMEN X CRITERIO (kg ó litros)Patatas Fritas + Otros Aperitivos SaladosNOROESTE</v>
      </c>
      <c r="B37">
        <v>0</v>
      </c>
      <c r="C37">
        <v>0</v>
      </c>
      <c r="D37" t="s">
        <v>154</v>
      </c>
      <c r="E37">
        <v>4.096748549181072</v>
      </c>
      <c r="F37">
        <v>5.493922609859677</v>
      </c>
      <c r="G37">
        <v>18.549888909361638</v>
      </c>
      <c r="H37">
        <v>0</v>
      </c>
      <c r="I37">
        <v>0</v>
      </c>
      <c r="J37">
        <v>0</v>
      </c>
    </row>
    <row r="38" spans="1:10" x14ac:dyDescent="0.35">
      <c r="A38" t="str">
        <f>B2&amp;C29&amp;D38</f>
        <v>DISTRIBUCION VOLUMEN X CRITERIO (kg ó litros)Patatas Fritas + Otros Aperitivos Salados&lt;2MIL</v>
      </c>
      <c r="B38">
        <v>0</v>
      </c>
      <c r="C38">
        <v>0</v>
      </c>
      <c r="D38" t="s">
        <v>29</v>
      </c>
      <c r="E38">
        <v>8.115307440547511</v>
      </c>
      <c r="F38">
        <v>0.15468122807687862</v>
      </c>
      <c r="G38">
        <v>0.45720138600445182</v>
      </c>
      <c r="H38">
        <v>0</v>
      </c>
      <c r="I38">
        <v>0</v>
      </c>
      <c r="J38">
        <v>0</v>
      </c>
    </row>
    <row r="39" spans="1:10" x14ac:dyDescent="0.35">
      <c r="A39" t="str">
        <f>B2&amp;C29&amp;D39</f>
        <v>DISTRIBUCION VOLUMEN X CRITERIO (kg ó litros)Patatas Fritas + Otros Aperitivos Salados2-5MIL</v>
      </c>
      <c r="B39">
        <v>0</v>
      </c>
      <c r="C39">
        <v>0</v>
      </c>
      <c r="D39" t="s">
        <v>32</v>
      </c>
      <c r="E39">
        <v>4.9151828757491591</v>
      </c>
      <c r="F39">
        <v>7.4988162766381743</v>
      </c>
      <c r="G39">
        <v>14.173799115135452</v>
      </c>
      <c r="H39">
        <v>0</v>
      </c>
      <c r="I39">
        <v>0</v>
      </c>
      <c r="J39">
        <v>0</v>
      </c>
    </row>
    <row r="40" spans="1:10" x14ac:dyDescent="0.35">
      <c r="A40" t="str">
        <f>B2&amp;C29&amp;D40</f>
        <v>DISTRIBUCION VOLUMEN X CRITERIO (kg ó litros)Patatas Fritas + Otros Aperitivos Salados5-10MIL</v>
      </c>
      <c r="B40">
        <v>0</v>
      </c>
      <c r="C40">
        <v>0</v>
      </c>
      <c r="D40" t="s">
        <v>34</v>
      </c>
      <c r="E40">
        <v>4.441850348954322</v>
      </c>
      <c r="F40">
        <v>11.479281083106722</v>
      </c>
      <c r="G40">
        <v>10.299083952819025</v>
      </c>
      <c r="H40">
        <v>0</v>
      </c>
      <c r="I40">
        <v>0</v>
      </c>
      <c r="J40">
        <v>0</v>
      </c>
    </row>
    <row r="41" spans="1:10" x14ac:dyDescent="0.35">
      <c r="A41" t="str">
        <f>B2&amp;C29&amp;D41</f>
        <v>DISTRIBUCION VOLUMEN X CRITERIO (kg ó litros)Patatas Fritas + Otros Aperitivos Salados10-30MIL</v>
      </c>
      <c r="B41">
        <v>0</v>
      </c>
      <c r="C41">
        <v>0</v>
      </c>
      <c r="D41" t="s">
        <v>36</v>
      </c>
      <c r="E41">
        <v>27.863106830050093</v>
      </c>
      <c r="F41">
        <v>9.4782535918832096</v>
      </c>
      <c r="G41">
        <v>11.794011087965464</v>
      </c>
      <c r="H41">
        <v>0</v>
      </c>
      <c r="I41">
        <v>0</v>
      </c>
      <c r="J41">
        <v>0</v>
      </c>
    </row>
    <row r="42" spans="1:10" x14ac:dyDescent="0.35">
      <c r="A42" t="str">
        <f>B2&amp;C29&amp;D42</f>
        <v>DISTRIBUCION VOLUMEN X CRITERIO (kg ó litros)Patatas Fritas + Otros Aperitivos Salados30-100MIL</v>
      </c>
      <c r="B42">
        <v>0</v>
      </c>
      <c r="C42">
        <v>0</v>
      </c>
      <c r="D42" t="s">
        <v>38</v>
      </c>
      <c r="E42">
        <v>13.430267182119582</v>
      </c>
      <c r="F42">
        <v>18.612017952585251</v>
      </c>
      <c r="G42">
        <v>14.657683682585256</v>
      </c>
      <c r="H42">
        <v>0</v>
      </c>
      <c r="I42">
        <v>0</v>
      </c>
      <c r="J42">
        <v>0</v>
      </c>
    </row>
    <row r="43" spans="1:10" x14ac:dyDescent="0.35">
      <c r="A43" t="str">
        <f>B2&amp;C29&amp;D43</f>
        <v>DISTRIBUCION VOLUMEN X CRITERIO (kg ó litros)Patatas Fritas + Otros Aperitivos Salados100-200MIL</v>
      </c>
      <c r="B43">
        <v>0</v>
      </c>
      <c r="C43">
        <v>0</v>
      </c>
      <c r="D43" t="s">
        <v>40</v>
      </c>
      <c r="E43">
        <v>10.915623004039109</v>
      </c>
      <c r="F43">
        <v>8.8295906717323618</v>
      </c>
      <c r="G43">
        <v>14.888822039185836</v>
      </c>
      <c r="H43">
        <v>0</v>
      </c>
      <c r="I43">
        <v>0</v>
      </c>
      <c r="J43">
        <v>0</v>
      </c>
    </row>
    <row r="44" spans="1:10" x14ac:dyDescent="0.35">
      <c r="A44" t="str">
        <f>B2&amp;C29&amp;D44</f>
        <v>DISTRIBUCION VOLUMEN X CRITERIO (kg ó litros)Patatas Fritas + Otros Aperitivos Salados200-500MIL</v>
      </c>
      <c r="B44">
        <v>0</v>
      </c>
      <c r="C44">
        <v>0</v>
      </c>
      <c r="D44" t="s">
        <v>42</v>
      </c>
      <c r="E44">
        <v>10.164161487325694</v>
      </c>
      <c r="F44">
        <v>12.771191170972635</v>
      </c>
      <c r="G44">
        <v>11.922213118988195</v>
      </c>
      <c r="H44">
        <v>0</v>
      </c>
      <c r="I44">
        <v>0</v>
      </c>
      <c r="J44">
        <v>0</v>
      </c>
    </row>
    <row r="45" spans="1:10" x14ac:dyDescent="0.35">
      <c r="A45" t="str">
        <f>B2&amp;C29&amp;D45</f>
        <v>DISTRIBUCION VOLUMEN X CRITERIO (kg ó litros)Patatas Fritas + Otros Aperitivos Salados&gt;500MIL</v>
      </c>
      <c r="B45">
        <v>0</v>
      </c>
      <c r="C45">
        <v>0</v>
      </c>
      <c r="D45" t="s">
        <v>44</v>
      </c>
      <c r="E45">
        <v>20.154507442926406</v>
      </c>
      <c r="F45">
        <v>31.176163389208224</v>
      </c>
      <c r="G45">
        <v>21.807182265206659</v>
      </c>
      <c r="H45">
        <v>0</v>
      </c>
      <c r="I45">
        <v>0</v>
      </c>
      <c r="J45">
        <v>0</v>
      </c>
    </row>
    <row r="46" spans="1:10" x14ac:dyDescent="0.35">
      <c r="A46" t="str">
        <f>B2&amp;C29&amp;D46</f>
        <v>DISTRIBUCION VOLUMEN X CRITERIO (kg ó litros)Patatas Fritas + Otros Aperitivos SaladosDE 15 A 19 AÑOS</v>
      </c>
      <c r="B46">
        <v>0</v>
      </c>
      <c r="C46">
        <v>0</v>
      </c>
      <c r="D46" t="s">
        <v>155</v>
      </c>
      <c r="E46">
        <v>10.92136466591823</v>
      </c>
      <c r="F46">
        <v>2.3526052547656016</v>
      </c>
      <c r="G46">
        <v>5.0275425336185542</v>
      </c>
      <c r="H46">
        <v>0</v>
      </c>
      <c r="I46">
        <v>0</v>
      </c>
      <c r="J46">
        <v>0</v>
      </c>
    </row>
    <row r="47" spans="1:10" x14ac:dyDescent="0.35">
      <c r="A47" t="str">
        <f>B2&amp;C29&amp;D47</f>
        <v>DISTRIBUCION VOLUMEN X CRITERIO (kg ó litros)Patatas Fritas + Otros Aperitivos SaladosDE 20 A 24 AÑOS</v>
      </c>
      <c r="B47">
        <v>0</v>
      </c>
      <c r="C47">
        <v>0</v>
      </c>
      <c r="D47" t="s">
        <v>156</v>
      </c>
      <c r="E47">
        <v>5.8616669259422309</v>
      </c>
      <c r="F47">
        <v>6.8688131520786735</v>
      </c>
      <c r="G47">
        <v>4.6129817992722622</v>
      </c>
      <c r="H47">
        <v>0</v>
      </c>
      <c r="I47">
        <v>0</v>
      </c>
      <c r="J47">
        <v>0</v>
      </c>
    </row>
    <row r="48" spans="1:10" x14ac:dyDescent="0.35">
      <c r="A48" t="str">
        <f>B2&amp;C29&amp;D48</f>
        <v>DISTRIBUCION VOLUMEN X CRITERIO (kg ó litros)Patatas Fritas + Otros Aperitivos SaladosDE 25 A 34 AÑOS</v>
      </c>
      <c r="B48">
        <v>0</v>
      </c>
      <c r="C48">
        <v>0</v>
      </c>
      <c r="D48" t="s">
        <v>157</v>
      </c>
      <c r="E48">
        <v>14.594637893313166</v>
      </c>
      <c r="F48">
        <v>14.862319953210834</v>
      </c>
      <c r="G48">
        <v>14.697190879307431</v>
      </c>
      <c r="H48">
        <v>0</v>
      </c>
      <c r="I48">
        <v>0</v>
      </c>
      <c r="J48">
        <v>0</v>
      </c>
    </row>
    <row r="49" spans="1:10" x14ac:dyDescent="0.35">
      <c r="A49" t="str">
        <f>B2&amp;C29&amp;D49</f>
        <v>DISTRIBUCION VOLUMEN X CRITERIO (kg ó litros)Patatas Fritas + Otros Aperitivos SaladosDE 35 A 49 AÑOS</v>
      </c>
      <c r="B49">
        <v>0</v>
      </c>
      <c r="C49">
        <v>0</v>
      </c>
      <c r="D49" t="s">
        <v>158</v>
      </c>
      <c r="E49">
        <v>26.730251021190981</v>
      </c>
      <c r="F49">
        <v>38.399933209783782</v>
      </c>
      <c r="G49">
        <v>38.362508277955818</v>
      </c>
      <c r="H49">
        <v>0</v>
      </c>
      <c r="I49">
        <v>0</v>
      </c>
      <c r="J49">
        <v>0</v>
      </c>
    </row>
    <row r="50" spans="1:10" x14ac:dyDescent="0.35">
      <c r="A50" t="str">
        <f>B2&amp;C29&amp;D50</f>
        <v>DISTRIBUCION VOLUMEN X CRITERIO (kg ó litros)Patatas Fritas + Otros Aperitivos SaladosDE 50 A 59 AÑOS</v>
      </c>
      <c r="B50">
        <v>0</v>
      </c>
      <c r="C50">
        <v>0</v>
      </c>
      <c r="D50" t="s">
        <v>159</v>
      </c>
      <c r="E50">
        <v>40.303230355904915</v>
      </c>
      <c r="F50">
        <v>29.387495650414664</v>
      </c>
      <c r="G50">
        <v>34.21641029251937</v>
      </c>
      <c r="H50">
        <v>0</v>
      </c>
      <c r="I50">
        <v>0</v>
      </c>
      <c r="J50">
        <v>0</v>
      </c>
    </row>
    <row r="51" spans="1:10" x14ac:dyDescent="0.35">
      <c r="A51" t="str">
        <f>B2&amp;C29&amp;D51</f>
        <v>DISTRIBUCION VOLUMEN X CRITERIO (kg ó litros)Patatas Fritas + Otros Aperitivos SaladosDE 60 A 75 AÑOS</v>
      </c>
      <c r="B51">
        <v>0</v>
      </c>
      <c r="C51">
        <v>0</v>
      </c>
      <c r="D51" t="s">
        <v>160</v>
      </c>
      <c r="E51">
        <v>1.5888416615509902</v>
      </c>
      <c r="F51">
        <v>8.128820430749581</v>
      </c>
      <c r="G51">
        <v>3.0833570597516471</v>
      </c>
      <c r="H51">
        <v>0</v>
      </c>
      <c r="I51">
        <v>0</v>
      </c>
      <c r="J51">
        <v>0</v>
      </c>
    </row>
    <row r="52" spans="1:10" x14ac:dyDescent="0.35">
      <c r="A52" t="str">
        <f>B2&amp;C29&amp;D52</f>
        <v>DISTRIBUCION VOLUMEN X CRITERIO (kg ó litros)Patatas Fritas + Otros Aperitivos SaladosALTA Y MEDIA ALTA</v>
      </c>
      <c r="B52">
        <v>0</v>
      </c>
      <c r="C52">
        <v>0</v>
      </c>
      <c r="D52" t="s">
        <v>161</v>
      </c>
      <c r="E52">
        <v>27.420510071205317</v>
      </c>
      <c r="F52">
        <v>10.13468142623918</v>
      </c>
      <c r="G52">
        <v>14.798219174357602</v>
      </c>
      <c r="H52">
        <v>0</v>
      </c>
      <c r="I52">
        <v>0</v>
      </c>
      <c r="J52">
        <v>0</v>
      </c>
    </row>
    <row r="53" spans="1:10" x14ac:dyDescent="0.35">
      <c r="A53" t="str">
        <f>B2&amp;C29&amp;D53</f>
        <v>DISTRIBUCION VOLUMEN X CRITERIO (kg ó litros)Patatas Fritas + Otros Aperitivos SaladosMEDIA</v>
      </c>
      <c r="B53">
        <v>0</v>
      </c>
      <c r="C53">
        <v>0</v>
      </c>
      <c r="D53" t="s">
        <v>162</v>
      </c>
      <c r="E53">
        <v>23.20114361458057</v>
      </c>
      <c r="F53">
        <v>19.748280271298519</v>
      </c>
      <c r="G53">
        <v>20.088068946848047</v>
      </c>
      <c r="H53">
        <v>0</v>
      </c>
      <c r="I53">
        <v>0</v>
      </c>
      <c r="J53">
        <v>0</v>
      </c>
    </row>
    <row r="54" spans="1:10" x14ac:dyDescent="0.35">
      <c r="A54" t="str">
        <f>B2&amp;C29&amp;D54</f>
        <v>DISTRIBUCION VOLUMEN X CRITERIO (kg ó litros)Patatas Fritas + Otros Aperitivos SaladosMEDIA BAJA</v>
      </c>
      <c r="B54">
        <v>0</v>
      </c>
      <c r="C54">
        <v>0</v>
      </c>
      <c r="D54" t="s">
        <v>163</v>
      </c>
      <c r="E54">
        <v>37.874246286182576</v>
      </c>
      <c r="F54">
        <v>48.403485718568021</v>
      </c>
      <c r="G54">
        <v>36.570462570741796</v>
      </c>
      <c r="H54">
        <v>0</v>
      </c>
      <c r="I54">
        <v>0</v>
      </c>
      <c r="J54">
        <v>0</v>
      </c>
    </row>
    <row r="55" spans="1:10" x14ac:dyDescent="0.35">
      <c r="A55" t="str">
        <f>B2&amp;C29&amp;D55</f>
        <v>DISTRIBUCION VOLUMEN X CRITERIO (kg ó litros)Patatas Fritas + Otros Aperitivos SaladosBAJA</v>
      </c>
      <c r="B55">
        <v>0</v>
      </c>
      <c r="C55">
        <v>0</v>
      </c>
      <c r="D55" t="s">
        <v>164</v>
      </c>
      <c r="E55">
        <v>11.504109958419848</v>
      </c>
      <c r="F55">
        <v>21.713538350198572</v>
      </c>
      <c r="G55">
        <v>28.543243429715336</v>
      </c>
      <c r="H55">
        <v>0</v>
      </c>
      <c r="I55">
        <v>0</v>
      </c>
      <c r="J55">
        <v>0</v>
      </c>
    </row>
    <row r="56" spans="1:10" x14ac:dyDescent="0.35">
      <c r="A56" t="str">
        <f>B2&amp;C56&amp;D56</f>
        <v>DISTRIBUCION VOLUMEN X CRITERIO (kg ó litros)Frutos SecosT.ESPAÑA</v>
      </c>
      <c r="B56">
        <v>0</v>
      </c>
      <c r="C56" t="s">
        <v>97</v>
      </c>
      <c r="D56" t="s">
        <v>59</v>
      </c>
      <c r="E56">
        <v>100</v>
      </c>
      <c r="F56">
        <v>100</v>
      </c>
      <c r="G56">
        <v>100</v>
      </c>
      <c r="H56">
        <v>0</v>
      </c>
      <c r="I56">
        <v>0</v>
      </c>
      <c r="J56">
        <v>0</v>
      </c>
    </row>
    <row r="57" spans="1:10" x14ac:dyDescent="0.35">
      <c r="A57" t="str">
        <f>B2&amp;C56&amp;D57</f>
        <v>DISTRIBUCION VOLUMEN X CRITERIO (kg ó litros)Frutos SecosBCN AM</v>
      </c>
      <c r="B57">
        <v>0</v>
      </c>
      <c r="C57">
        <v>0</v>
      </c>
      <c r="D57" t="s">
        <v>147</v>
      </c>
      <c r="E57">
        <v>4.198101841258552</v>
      </c>
      <c r="F57">
        <v>9.0011685442104206</v>
      </c>
      <c r="G57">
        <v>7.8491862119295108</v>
      </c>
      <c r="H57">
        <v>0</v>
      </c>
      <c r="I57">
        <v>0</v>
      </c>
      <c r="J57">
        <v>0</v>
      </c>
    </row>
    <row r="58" spans="1:10" x14ac:dyDescent="0.35">
      <c r="A58" t="str">
        <f>B2&amp;C56&amp;D58</f>
        <v>DISTRIBUCION VOLUMEN X CRITERIO (kg ó litros)Frutos SecosREST.CAT ARAGON</v>
      </c>
      <c r="B58">
        <v>0</v>
      </c>
      <c r="C58">
        <v>0</v>
      </c>
      <c r="D58" t="s">
        <v>148</v>
      </c>
      <c r="E58">
        <v>10.700610781532385</v>
      </c>
      <c r="F58">
        <v>24.488961768432482</v>
      </c>
      <c r="G58">
        <v>22.801788161752881</v>
      </c>
      <c r="H58">
        <v>0</v>
      </c>
      <c r="I58">
        <v>0</v>
      </c>
      <c r="J58">
        <v>0</v>
      </c>
    </row>
    <row r="59" spans="1:10" x14ac:dyDescent="0.35">
      <c r="A59" t="str">
        <f>B2&amp;C56&amp;D59</f>
        <v>DISTRIBUCION VOLUMEN X CRITERIO (kg ó litros)Frutos SecosLEVANTE</v>
      </c>
      <c r="B59">
        <v>0</v>
      </c>
      <c r="C59">
        <v>0</v>
      </c>
      <c r="D59" t="s">
        <v>149</v>
      </c>
      <c r="E59">
        <v>12.417189750678833</v>
      </c>
      <c r="F59">
        <v>11.429951100182896</v>
      </c>
      <c r="G59">
        <v>21.720726413332422</v>
      </c>
      <c r="H59">
        <v>0</v>
      </c>
      <c r="I59">
        <v>0</v>
      </c>
      <c r="J59">
        <v>0</v>
      </c>
    </row>
    <row r="60" spans="1:10" x14ac:dyDescent="0.35">
      <c r="A60" t="str">
        <f>B2&amp;C56&amp;D60</f>
        <v>DISTRIBUCION VOLUMEN X CRITERIO (kg ó litros)Frutos SecosANDALUCIA</v>
      </c>
      <c r="B60">
        <v>0</v>
      </c>
      <c r="C60">
        <v>0</v>
      </c>
      <c r="D60" t="s">
        <v>150</v>
      </c>
      <c r="E60">
        <v>30.95261688164404</v>
      </c>
      <c r="F60">
        <v>6.7870097257220614</v>
      </c>
      <c r="G60">
        <v>14.179907056311441</v>
      </c>
      <c r="H60">
        <v>0</v>
      </c>
      <c r="I60">
        <v>0</v>
      </c>
      <c r="J60">
        <v>0</v>
      </c>
    </row>
    <row r="61" spans="1:10" x14ac:dyDescent="0.35">
      <c r="A61" t="str">
        <f>B2&amp;C56&amp;D61</f>
        <v>DISTRIBUCION VOLUMEN X CRITERIO (kg ó litros)Frutos SecosMDD AM</v>
      </c>
      <c r="B61">
        <v>0</v>
      </c>
      <c r="C61">
        <v>0</v>
      </c>
      <c r="D61" t="s">
        <v>151</v>
      </c>
      <c r="E61">
        <v>10.924931801656205</v>
      </c>
      <c r="F61">
        <v>10.788037279789622</v>
      </c>
      <c r="G61">
        <v>2.6991275102999612</v>
      </c>
      <c r="H61">
        <v>0</v>
      </c>
      <c r="I61">
        <v>0</v>
      </c>
      <c r="J61">
        <v>0</v>
      </c>
    </row>
    <row r="62" spans="1:10" x14ac:dyDescent="0.35">
      <c r="A62" t="str">
        <f>B2&amp;C56&amp;D62</f>
        <v>DISTRIBUCION VOLUMEN X CRITERIO (kg ó litros)Frutos SecosRTO CENTRO</v>
      </c>
      <c r="B62">
        <v>0</v>
      </c>
      <c r="C62">
        <v>0</v>
      </c>
      <c r="D62" t="s">
        <v>152</v>
      </c>
      <c r="E62">
        <v>17.201106794458941</v>
      </c>
      <c r="F62">
        <v>27.871361771708532</v>
      </c>
      <c r="G62">
        <v>19.718966803187492</v>
      </c>
      <c r="H62">
        <v>0</v>
      </c>
      <c r="I62">
        <v>0</v>
      </c>
      <c r="J62">
        <v>0</v>
      </c>
    </row>
    <row r="63" spans="1:10" x14ac:dyDescent="0.35">
      <c r="A63" t="str">
        <f>B2&amp;C56&amp;D63</f>
        <v>DISTRIBUCION VOLUMEN X CRITERIO (kg ó litros)Frutos SecosNORTE-CENTRO</v>
      </c>
      <c r="B63">
        <v>0</v>
      </c>
      <c r="C63">
        <v>0</v>
      </c>
      <c r="D63" t="s">
        <v>153</v>
      </c>
      <c r="E63">
        <v>7.2118314450053358</v>
      </c>
      <c r="F63">
        <v>4.6888706587256399</v>
      </c>
      <c r="G63">
        <v>6.8412429449974805</v>
      </c>
      <c r="H63">
        <v>0</v>
      </c>
      <c r="I63">
        <v>0</v>
      </c>
      <c r="J63">
        <v>0</v>
      </c>
    </row>
    <row r="64" spans="1:10" x14ac:dyDescent="0.35">
      <c r="A64" t="str">
        <f>B2&amp;C56&amp;D64</f>
        <v>DISTRIBUCION VOLUMEN X CRITERIO (kg ó litros)Frutos SecosNOROESTE</v>
      </c>
      <c r="B64">
        <v>0</v>
      </c>
      <c r="C64">
        <v>0</v>
      </c>
      <c r="D64" t="s">
        <v>154</v>
      </c>
      <c r="E64">
        <v>6.3936042127359274</v>
      </c>
      <c r="F64">
        <v>4.9446351610488399</v>
      </c>
      <c r="G64">
        <v>4.1890479840226789</v>
      </c>
      <c r="H64">
        <v>0</v>
      </c>
      <c r="I64">
        <v>0</v>
      </c>
      <c r="J64">
        <v>0</v>
      </c>
    </row>
    <row r="65" spans="1:10" x14ac:dyDescent="0.35">
      <c r="A65" t="str">
        <f>B2&amp;C56&amp;D65</f>
        <v>DISTRIBUCION VOLUMEN X CRITERIO (kg ó litros)Frutos Secos&lt;2MIL</v>
      </c>
      <c r="B65">
        <v>0</v>
      </c>
      <c r="C65">
        <v>0</v>
      </c>
      <c r="D65" t="s">
        <v>29</v>
      </c>
      <c r="E65">
        <v>0.16587859083819623</v>
      </c>
      <c r="F65" t="s">
        <v>168</v>
      </c>
      <c r="G65">
        <v>0.73826568013087379</v>
      </c>
      <c r="H65">
        <v>0</v>
      </c>
      <c r="I65">
        <v>0</v>
      </c>
      <c r="J65">
        <v>0</v>
      </c>
    </row>
    <row r="66" spans="1:10" x14ac:dyDescent="0.35">
      <c r="A66" t="str">
        <f>B2&amp;C56&amp;D66</f>
        <v>DISTRIBUCION VOLUMEN X CRITERIO (kg ó litros)Frutos Secos2-5MIL</v>
      </c>
      <c r="B66">
        <v>0</v>
      </c>
      <c r="C66">
        <v>0</v>
      </c>
      <c r="D66" t="s">
        <v>32</v>
      </c>
      <c r="E66">
        <v>2.1410064056910412</v>
      </c>
      <c r="F66">
        <v>2.7605150979428057</v>
      </c>
      <c r="G66">
        <v>6.0895880693383813</v>
      </c>
      <c r="H66">
        <v>0</v>
      </c>
      <c r="I66">
        <v>0</v>
      </c>
      <c r="J66">
        <v>0</v>
      </c>
    </row>
    <row r="67" spans="1:10" x14ac:dyDescent="0.35">
      <c r="A67" t="str">
        <f>B2&amp;C56&amp;D67</f>
        <v>DISTRIBUCION VOLUMEN X CRITERIO (kg ó litros)Frutos Secos5-10MIL</v>
      </c>
      <c r="B67">
        <v>0</v>
      </c>
      <c r="C67">
        <v>0</v>
      </c>
      <c r="D67" t="s">
        <v>34</v>
      </c>
      <c r="E67">
        <v>0.96779266735497105</v>
      </c>
      <c r="F67">
        <v>2.8308225929335782</v>
      </c>
      <c r="G67">
        <v>0.49359934559653851</v>
      </c>
      <c r="H67">
        <v>0</v>
      </c>
      <c r="I67">
        <v>0</v>
      </c>
      <c r="J67">
        <v>0</v>
      </c>
    </row>
    <row r="68" spans="1:10" x14ac:dyDescent="0.35">
      <c r="A68" t="str">
        <f>B2&amp;C56&amp;D68</f>
        <v>DISTRIBUCION VOLUMEN X CRITERIO (kg ó litros)Frutos Secos10-30MIL</v>
      </c>
      <c r="B68">
        <v>0</v>
      </c>
      <c r="C68">
        <v>0</v>
      </c>
      <c r="D68" t="s">
        <v>36</v>
      </c>
      <c r="E68">
        <v>22.484124193607052</v>
      </c>
      <c r="F68">
        <v>13.833266430436842</v>
      </c>
      <c r="G68">
        <v>22.622444063208537</v>
      </c>
      <c r="H68">
        <v>0</v>
      </c>
      <c r="I68">
        <v>0</v>
      </c>
      <c r="J68">
        <v>0</v>
      </c>
    </row>
    <row r="69" spans="1:10" x14ac:dyDescent="0.35">
      <c r="A69" t="str">
        <f>B2&amp;C56&amp;D69</f>
        <v>DISTRIBUCION VOLUMEN X CRITERIO (kg ó litros)Frutos Secos30-100MIL</v>
      </c>
      <c r="B69">
        <v>0</v>
      </c>
      <c r="C69">
        <v>0</v>
      </c>
      <c r="D69" t="s">
        <v>38</v>
      </c>
      <c r="E69">
        <v>38.558296102886203</v>
      </c>
      <c r="F69">
        <v>28.820199857998404</v>
      </c>
      <c r="G69">
        <v>38.387761223441473</v>
      </c>
      <c r="H69">
        <v>0</v>
      </c>
      <c r="I69">
        <v>0</v>
      </c>
      <c r="J69">
        <v>0</v>
      </c>
    </row>
    <row r="70" spans="1:10" x14ac:dyDescent="0.35">
      <c r="A70" t="str">
        <f>B2&amp;C56&amp;D70</f>
        <v>DISTRIBUCION VOLUMEN X CRITERIO (kg ó litros)Frutos Secos100-200MIL</v>
      </c>
      <c r="B70">
        <v>0</v>
      </c>
      <c r="C70">
        <v>0</v>
      </c>
      <c r="D70" t="s">
        <v>40</v>
      </c>
      <c r="E70">
        <v>10.009135894293095</v>
      </c>
      <c r="F70">
        <v>13.1632739448417</v>
      </c>
      <c r="G70">
        <v>1.144915216509824</v>
      </c>
      <c r="H70">
        <v>0</v>
      </c>
      <c r="I70">
        <v>0</v>
      </c>
      <c r="J70">
        <v>0</v>
      </c>
    </row>
    <row r="71" spans="1:10" x14ac:dyDescent="0.35">
      <c r="A71" t="str">
        <f>B2&amp;C56&amp;D71</f>
        <v>DISTRIBUCION VOLUMEN X CRITERIO (kg ó litros)Frutos Secos200-500MIL</v>
      </c>
      <c r="B71">
        <v>0</v>
      </c>
      <c r="C71">
        <v>0</v>
      </c>
      <c r="D71" t="s">
        <v>42</v>
      </c>
      <c r="E71">
        <v>17.568826346500295</v>
      </c>
      <c r="F71">
        <v>14.353937354359539</v>
      </c>
      <c r="G71">
        <v>7.2628986736533561</v>
      </c>
      <c r="H71">
        <v>0</v>
      </c>
      <c r="I71">
        <v>0</v>
      </c>
      <c r="J71">
        <v>0</v>
      </c>
    </row>
    <row r="72" spans="1:10" x14ac:dyDescent="0.35">
      <c r="A72" t="str">
        <f>B2&amp;C56&amp;D72</f>
        <v>DISTRIBUCION VOLUMEN X CRITERIO (kg ó litros)Frutos Secos&gt;500MIL</v>
      </c>
      <c r="B72">
        <v>0</v>
      </c>
      <c r="C72">
        <v>0</v>
      </c>
      <c r="D72" t="s">
        <v>44</v>
      </c>
      <c r="E72">
        <v>8.1049426194766347</v>
      </c>
      <c r="F72">
        <v>24.237979857268304</v>
      </c>
      <c r="G72">
        <v>23.260522055222101</v>
      </c>
      <c r="H72">
        <v>0</v>
      </c>
      <c r="I72">
        <v>0</v>
      </c>
      <c r="J72">
        <v>0</v>
      </c>
    </row>
    <row r="73" spans="1:10" x14ac:dyDescent="0.35">
      <c r="A73" t="str">
        <f>B2&amp;C56&amp;D73</f>
        <v>DISTRIBUCION VOLUMEN X CRITERIO (kg ó litros)Frutos SecosDE 15 A 19 AÑOS</v>
      </c>
      <c r="B73">
        <v>0</v>
      </c>
      <c r="C73">
        <v>0</v>
      </c>
      <c r="D73" t="s">
        <v>155</v>
      </c>
      <c r="E73">
        <v>6.2859615774266704</v>
      </c>
      <c r="F73">
        <v>6.9951037434474062</v>
      </c>
      <c r="G73" t="s">
        <v>168</v>
      </c>
      <c r="H73">
        <v>0</v>
      </c>
      <c r="I73">
        <v>0</v>
      </c>
      <c r="J73">
        <v>0</v>
      </c>
    </row>
    <row r="74" spans="1:10" x14ac:dyDescent="0.35">
      <c r="A74" t="str">
        <f>B2&amp;C56&amp;D74</f>
        <v>DISTRIBUCION VOLUMEN X CRITERIO (kg ó litros)Frutos SecosDE 20 A 24 AÑOS</v>
      </c>
      <c r="B74">
        <v>0</v>
      </c>
      <c r="C74">
        <v>0</v>
      </c>
      <c r="D74" t="s">
        <v>156</v>
      </c>
      <c r="E74">
        <v>0.88736661310703602</v>
      </c>
      <c r="F74">
        <v>1.4729855206136819</v>
      </c>
      <c r="G74">
        <v>5.9555600875828718</v>
      </c>
      <c r="H74">
        <v>0</v>
      </c>
      <c r="I74">
        <v>0</v>
      </c>
      <c r="J74">
        <v>0</v>
      </c>
    </row>
    <row r="75" spans="1:10" x14ac:dyDescent="0.35">
      <c r="A75" t="str">
        <f>B2&amp;C56&amp;D75</f>
        <v>DISTRIBUCION VOLUMEN X CRITERIO (kg ó litros)Frutos SecosDE 25 A 34 AÑOS</v>
      </c>
      <c r="B75">
        <v>0</v>
      </c>
      <c r="C75">
        <v>0</v>
      </c>
      <c r="D75" t="s">
        <v>157</v>
      </c>
      <c r="E75">
        <v>21.430158426345756</v>
      </c>
      <c r="F75">
        <v>4.6801634790073878</v>
      </c>
      <c r="G75">
        <v>6.8958263371640589</v>
      </c>
      <c r="H75">
        <v>0</v>
      </c>
      <c r="I75">
        <v>0</v>
      </c>
      <c r="J75">
        <v>0</v>
      </c>
    </row>
    <row r="76" spans="1:10" x14ac:dyDescent="0.35">
      <c r="A76" t="str">
        <f>B2&amp;C56&amp;D76</f>
        <v>DISTRIBUCION VOLUMEN X CRITERIO (kg ó litros)Frutos SecosDE 35 A 49 AÑOS</v>
      </c>
      <c r="B76">
        <v>0</v>
      </c>
      <c r="C76">
        <v>0</v>
      </c>
      <c r="D76" t="s">
        <v>158</v>
      </c>
      <c r="E76">
        <v>35.920720259252633</v>
      </c>
      <c r="F76">
        <v>29.639733175130495</v>
      </c>
      <c r="G76">
        <v>32.19606759016763</v>
      </c>
      <c r="H76">
        <v>0</v>
      </c>
      <c r="I76">
        <v>0</v>
      </c>
      <c r="J76">
        <v>0</v>
      </c>
    </row>
    <row r="77" spans="1:10" x14ac:dyDescent="0.35">
      <c r="A77" t="str">
        <f>B2&amp;C56&amp;D77</f>
        <v>DISTRIBUCION VOLUMEN X CRITERIO (kg ó litros)Frutos SecosDE 50 A 59 AÑOS</v>
      </c>
      <c r="B77">
        <v>0</v>
      </c>
      <c r="C77">
        <v>0</v>
      </c>
      <c r="D77" t="s">
        <v>159</v>
      </c>
      <c r="E77">
        <v>21.528587133381976</v>
      </c>
      <c r="F77">
        <v>34.803343223812817</v>
      </c>
      <c r="G77">
        <v>41.44071672853476</v>
      </c>
      <c r="H77">
        <v>0</v>
      </c>
      <c r="I77">
        <v>0</v>
      </c>
      <c r="J77">
        <v>0</v>
      </c>
    </row>
    <row r="78" spans="1:10" x14ac:dyDescent="0.35">
      <c r="A78" t="str">
        <f>B2&amp;C56&amp;D78</f>
        <v>DISTRIBUCION VOLUMEN X CRITERIO (kg ó litros)Frutos SecosDE 60 A 75 AÑOS</v>
      </c>
      <c r="B78">
        <v>0</v>
      </c>
      <c r="C78">
        <v>0</v>
      </c>
      <c r="D78" t="s">
        <v>160</v>
      </c>
      <c r="E78">
        <v>13.947208144327652</v>
      </c>
      <c r="F78">
        <v>22.408667969858282</v>
      </c>
      <c r="G78">
        <v>13.511819393092614</v>
      </c>
      <c r="H78">
        <v>0</v>
      </c>
      <c r="I78">
        <v>0</v>
      </c>
      <c r="J78">
        <v>0</v>
      </c>
    </row>
    <row r="79" spans="1:10" x14ac:dyDescent="0.35">
      <c r="A79" t="str">
        <f>B2&amp;C56&amp;D79</f>
        <v>DISTRIBUCION VOLUMEN X CRITERIO (kg ó litros)Frutos SecosALTA Y MEDIA ALTA</v>
      </c>
      <c r="B79">
        <v>0</v>
      </c>
      <c r="C79">
        <v>0</v>
      </c>
      <c r="D79" t="s">
        <v>161</v>
      </c>
      <c r="E79">
        <v>23.651497191220177</v>
      </c>
      <c r="F79">
        <v>29.072039741360999</v>
      </c>
      <c r="G79">
        <v>11.954078945992041</v>
      </c>
      <c r="H79">
        <v>0</v>
      </c>
      <c r="I79">
        <v>0</v>
      </c>
      <c r="J79">
        <v>0</v>
      </c>
    </row>
    <row r="80" spans="1:10" x14ac:dyDescent="0.35">
      <c r="A80" t="str">
        <f>B2&amp;C56&amp;D80</f>
        <v>DISTRIBUCION VOLUMEN X CRITERIO (kg ó litros)Frutos SecosMEDIA</v>
      </c>
      <c r="B80">
        <v>0</v>
      </c>
      <c r="C80">
        <v>0</v>
      </c>
      <c r="D80" t="s">
        <v>162</v>
      </c>
      <c r="E80">
        <v>27.897029695267534</v>
      </c>
      <c r="F80">
        <v>15.241168589082838</v>
      </c>
      <c r="G80">
        <v>18.773542354853806</v>
      </c>
      <c r="H80">
        <v>0</v>
      </c>
      <c r="I80">
        <v>0</v>
      </c>
      <c r="J80">
        <v>0</v>
      </c>
    </row>
    <row r="81" spans="1:10" x14ac:dyDescent="0.35">
      <c r="A81" t="str">
        <f>B2&amp;C56&amp;D81</f>
        <v>DISTRIBUCION VOLUMEN X CRITERIO (kg ó litros)Frutos SecosMEDIA BAJA</v>
      </c>
      <c r="B81">
        <v>0</v>
      </c>
      <c r="C81">
        <v>0</v>
      </c>
      <c r="D81" t="s">
        <v>163</v>
      </c>
      <c r="E81">
        <v>30.965225293945831</v>
      </c>
      <c r="F81">
        <v>39.096916458513761</v>
      </c>
      <c r="G81">
        <v>33.450442637786516</v>
      </c>
      <c r="H81">
        <v>0</v>
      </c>
      <c r="I81">
        <v>0</v>
      </c>
      <c r="J81">
        <v>0</v>
      </c>
    </row>
    <row r="82" spans="1:10" x14ac:dyDescent="0.35">
      <c r="A82" t="str">
        <f>B2&amp;C56&amp;D82</f>
        <v>DISTRIBUCION VOLUMEN X CRITERIO (kg ó litros)Frutos SecosBAJA</v>
      </c>
      <c r="B82">
        <v>0</v>
      </c>
      <c r="C82">
        <v>0</v>
      </c>
      <c r="D82" t="s">
        <v>164</v>
      </c>
      <c r="E82">
        <v>17.486248114613275</v>
      </c>
      <c r="F82">
        <v>16.589862868087113</v>
      </c>
      <c r="G82">
        <v>35.821927223750237</v>
      </c>
      <c r="H82">
        <v>0</v>
      </c>
      <c r="I82">
        <v>0</v>
      </c>
      <c r="J82">
        <v>0</v>
      </c>
    </row>
    <row r="83" spans="1:10" x14ac:dyDescent="0.35">
      <c r="A83" t="str">
        <f>B2&amp;C83&amp;D83</f>
        <v>DISTRIBUCION VOLUMEN X CRITERIO (kg ó litros)Chocolatinas/Chocolate/BombonesT.ESPAÑA</v>
      </c>
      <c r="B83">
        <v>0</v>
      </c>
      <c r="C83" t="s">
        <v>98</v>
      </c>
      <c r="D83" t="s">
        <v>59</v>
      </c>
      <c r="E83">
        <v>100</v>
      </c>
      <c r="F83">
        <v>100</v>
      </c>
      <c r="G83">
        <v>100</v>
      </c>
      <c r="H83">
        <v>0</v>
      </c>
      <c r="I83">
        <v>0</v>
      </c>
      <c r="J83">
        <v>0</v>
      </c>
    </row>
    <row r="84" spans="1:10" x14ac:dyDescent="0.35">
      <c r="A84" t="str">
        <f>B2&amp;C83&amp;D84</f>
        <v>DISTRIBUCION VOLUMEN X CRITERIO (kg ó litros)Chocolatinas/Chocolate/BombonesBCN AM</v>
      </c>
      <c r="B84">
        <v>0</v>
      </c>
      <c r="C84">
        <v>0</v>
      </c>
      <c r="D84" t="s">
        <v>147</v>
      </c>
      <c r="E84">
        <v>2.9978233845859683</v>
      </c>
      <c r="F84">
        <v>3.6513478020910095</v>
      </c>
      <c r="G84">
        <v>16.504681267987934</v>
      </c>
      <c r="H84">
        <v>0</v>
      </c>
      <c r="I84">
        <v>0</v>
      </c>
      <c r="J84">
        <v>0</v>
      </c>
    </row>
    <row r="85" spans="1:10" x14ac:dyDescent="0.35">
      <c r="A85" t="str">
        <f>B2&amp;C83&amp;D85</f>
        <v>DISTRIBUCION VOLUMEN X CRITERIO (kg ó litros)Chocolatinas/Chocolate/BombonesREST.CAT ARAGON</v>
      </c>
      <c r="B85">
        <v>0</v>
      </c>
      <c r="C85">
        <v>0</v>
      </c>
      <c r="D85" t="s">
        <v>148</v>
      </c>
      <c r="E85">
        <v>10.412552258985267</v>
      </c>
      <c r="F85">
        <v>32.100219463841192</v>
      </c>
      <c r="G85">
        <v>21.252782945957463</v>
      </c>
      <c r="H85">
        <v>0</v>
      </c>
      <c r="I85">
        <v>0</v>
      </c>
      <c r="J85">
        <v>0</v>
      </c>
    </row>
    <row r="86" spans="1:10" x14ac:dyDescent="0.35">
      <c r="A86" t="str">
        <f>B2&amp;C83&amp;D86</f>
        <v>DISTRIBUCION VOLUMEN X CRITERIO (kg ó litros)Chocolatinas/Chocolate/BombonesLEVANTE</v>
      </c>
      <c r="B86">
        <v>0</v>
      </c>
      <c r="C86">
        <v>0</v>
      </c>
      <c r="D86" t="s">
        <v>149</v>
      </c>
      <c r="E86">
        <v>17.861203440212897</v>
      </c>
      <c r="F86">
        <v>33.485620913275262</v>
      </c>
      <c r="G86">
        <v>2.189628272594446</v>
      </c>
      <c r="H86">
        <v>0</v>
      </c>
      <c r="I86">
        <v>0</v>
      </c>
      <c r="J86">
        <v>0</v>
      </c>
    </row>
    <row r="87" spans="1:10" x14ac:dyDescent="0.35">
      <c r="A87" t="str">
        <f>B2&amp;C83&amp;D87</f>
        <v>DISTRIBUCION VOLUMEN X CRITERIO (kg ó litros)Chocolatinas/Chocolate/BombonesANDALUCIA</v>
      </c>
      <c r="B87">
        <v>0</v>
      </c>
      <c r="C87">
        <v>0</v>
      </c>
      <c r="D87" t="s">
        <v>150</v>
      </c>
      <c r="E87">
        <v>7.3723120320023403</v>
      </c>
      <c r="F87">
        <v>6.4105594881410903</v>
      </c>
      <c r="G87">
        <v>16.3020819333052</v>
      </c>
      <c r="H87">
        <v>0</v>
      </c>
      <c r="I87">
        <v>0</v>
      </c>
      <c r="J87">
        <v>0</v>
      </c>
    </row>
    <row r="88" spans="1:10" x14ac:dyDescent="0.35">
      <c r="A88" t="str">
        <f>B2&amp;C83&amp;D88</f>
        <v>DISTRIBUCION VOLUMEN X CRITERIO (kg ó litros)Chocolatinas/Chocolate/BombonesMDD AM</v>
      </c>
      <c r="B88">
        <v>0</v>
      </c>
      <c r="C88">
        <v>0</v>
      </c>
      <c r="D88" t="s">
        <v>151</v>
      </c>
      <c r="E88">
        <v>19.774879376099243</v>
      </c>
      <c r="F88">
        <v>4.5130516452886704</v>
      </c>
      <c r="G88">
        <v>4.0491906397990061</v>
      </c>
      <c r="H88">
        <v>0</v>
      </c>
      <c r="I88">
        <v>0</v>
      </c>
      <c r="J88">
        <v>0</v>
      </c>
    </row>
    <row r="89" spans="1:10" x14ac:dyDescent="0.35">
      <c r="A89" t="str">
        <f>B2&amp;C83&amp;D89</f>
        <v>DISTRIBUCION VOLUMEN X CRITERIO (kg ó litros)Chocolatinas/Chocolate/BombonesRTO CENTRO</v>
      </c>
      <c r="B89">
        <v>0</v>
      </c>
      <c r="C89">
        <v>0</v>
      </c>
      <c r="D89" t="s">
        <v>152</v>
      </c>
      <c r="E89">
        <v>10.238086757522726</v>
      </c>
      <c r="F89">
        <v>6.6040791416820053</v>
      </c>
      <c r="G89">
        <v>5.5411507483579303</v>
      </c>
      <c r="H89">
        <v>0</v>
      </c>
      <c r="I89">
        <v>0</v>
      </c>
      <c r="J89">
        <v>0</v>
      </c>
    </row>
    <row r="90" spans="1:10" x14ac:dyDescent="0.35">
      <c r="A90" t="str">
        <f>B2&amp;C83&amp;D90</f>
        <v>DISTRIBUCION VOLUMEN X CRITERIO (kg ó litros)Chocolatinas/Chocolate/BombonesNORTE-CENTRO</v>
      </c>
      <c r="B90">
        <v>0</v>
      </c>
      <c r="C90">
        <v>0</v>
      </c>
      <c r="D90" t="s">
        <v>153</v>
      </c>
      <c r="E90">
        <v>27.313714089155798</v>
      </c>
      <c r="F90">
        <v>4.1768413229055845</v>
      </c>
      <c r="G90">
        <v>30.37136106368931</v>
      </c>
      <c r="H90">
        <v>0</v>
      </c>
      <c r="I90">
        <v>0</v>
      </c>
      <c r="J90">
        <v>0</v>
      </c>
    </row>
    <row r="91" spans="1:10" x14ac:dyDescent="0.35">
      <c r="A91" t="str">
        <f>B2&amp;C83&amp;D91</f>
        <v>DISTRIBUCION VOLUMEN X CRITERIO (kg ó litros)Chocolatinas/Chocolate/BombonesNOROESTE</v>
      </c>
      <c r="B91">
        <v>0</v>
      </c>
      <c r="C91">
        <v>0</v>
      </c>
      <c r="D91" t="s">
        <v>154</v>
      </c>
      <c r="E91">
        <v>4.0294283339172843</v>
      </c>
      <c r="F91">
        <v>9.0582799991928891</v>
      </c>
      <c r="G91">
        <v>3.7891384456661785</v>
      </c>
      <c r="H91">
        <v>0</v>
      </c>
      <c r="I91">
        <v>0</v>
      </c>
      <c r="J91">
        <v>0</v>
      </c>
    </row>
    <row r="92" spans="1:10" x14ac:dyDescent="0.35">
      <c r="A92" t="str">
        <f>B2&amp;C83&amp;D92</f>
        <v>DISTRIBUCION VOLUMEN X CRITERIO (kg ó litros)Chocolatinas/Chocolate/Bombones&lt;2MIL</v>
      </c>
      <c r="B92">
        <v>0</v>
      </c>
      <c r="C92">
        <v>0</v>
      </c>
      <c r="D92" t="s">
        <v>29</v>
      </c>
      <c r="E92">
        <v>6.4656849868566706</v>
      </c>
      <c r="F92">
        <v>0.74628022240073133</v>
      </c>
      <c r="G92" t="s">
        <v>168</v>
      </c>
      <c r="H92">
        <v>0</v>
      </c>
      <c r="I92">
        <v>0</v>
      </c>
      <c r="J92">
        <v>0</v>
      </c>
    </row>
    <row r="93" spans="1:10" x14ac:dyDescent="0.35">
      <c r="A93" t="str">
        <f>B2&amp;C83&amp;D93</f>
        <v>DISTRIBUCION VOLUMEN X CRITERIO (kg ó litros)Chocolatinas/Chocolate/Bombones2-5MIL</v>
      </c>
      <c r="B93">
        <v>0</v>
      </c>
      <c r="C93">
        <v>0</v>
      </c>
      <c r="D93" t="s">
        <v>32</v>
      </c>
      <c r="E93">
        <v>0.74153396074335487</v>
      </c>
      <c r="F93">
        <v>9.8512484883063056</v>
      </c>
      <c r="G93">
        <v>11.753775013306734</v>
      </c>
      <c r="H93">
        <v>0</v>
      </c>
      <c r="I93">
        <v>0</v>
      </c>
      <c r="J93">
        <v>0</v>
      </c>
    </row>
    <row r="94" spans="1:10" x14ac:dyDescent="0.35">
      <c r="A94" t="str">
        <f>B2&amp;C83&amp;D94</f>
        <v>DISTRIBUCION VOLUMEN X CRITERIO (kg ó litros)Chocolatinas/Chocolate/Bombones5-10MIL</v>
      </c>
      <c r="B94">
        <v>0</v>
      </c>
      <c r="C94">
        <v>0</v>
      </c>
      <c r="D94" t="s">
        <v>34</v>
      </c>
      <c r="E94" t="s">
        <v>168</v>
      </c>
      <c r="F94">
        <v>31.954407045980453</v>
      </c>
      <c r="G94" t="s">
        <v>168</v>
      </c>
      <c r="H94">
        <v>0</v>
      </c>
      <c r="I94">
        <v>0</v>
      </c>
      <c r="J94">
        <v>0</v>
      </c>
    </row>
    <row r="95" spans="1:10" x14ac:dyDescent="0.35">
      <c r="A95" t="str">
        <f>B2&amp;C83&amp;D95</f>
        <v>DISTRIBUCION VOLUMEN X CRITERIO (kg ó litros)Chocolatinas/Chocolate/Bombones10-30MIL</v>
      </c>
      <c r="B95">
        <v>0</v>
      </c>
      <c r="C95">
        <v>0</v>
      </c>
      <c r="D95" t="s">
        <v>36</v>
      </c>
      <c r="E95">
        <v>33.917751795970197</v>
      </c>
      <c r="F95">
        <v>9.7954815285761061</v>
      </c>
      <c r="G95">
        <v>36.63912695115755</v>
      </c>
      <c r="H95">
        <v>0</v>
      </c>
      <c r="I95">
        <v>0</v>
      </c>
      <c r="J95">
        <v>0</v>
      </c>
    </row>
    <row r="96" spans="1:10" x14ac:dyDescent="0.35">
      <c r="A96" t="str">
        <f>B2&amp;C83&amp;D96</f>
        <v>DISTRIBUCION VOLUMEN X CRITERIO (kg ó litros)Chocolatinas/Chocolate/Bombones30-100MIL</v>
      </c>
      <c r="B96">
        <v>0</v>
      </c>
      <c r="C96">
        <v>0</v>
      </c>
      <c r="D96" t="s">
        <v>38</v>
      </c>
      <c r="E96">
        <v>34.850534061043057</v>
      </c>
      <c r="F96">
        <v>7.0005752649625022</v>
      </c>
      <c r="G96">
        <v>7.7336367299819075</v>
      </c>
      <c r="H96">
        <v>0</v>
      </c>
      <c r="I96">
        <v>0</v>
      </c>
      <c r="J96">
        <v>0</v>
      </c>
    </row>
    <row r="97" spans="1:10" x14ac:dyDescent="0.35">
      <c r="A97" t="str">
        <f>B2&amp;C83&amp;D97</f>
        <v>DISTRIBUCION VOLUMEN X CRITERIO (kg ó litros)Chocolatinas/Chocolate/Bombones100-200MIL</v>
      </c>
      <c r="B97">
        <v>0</v>
      </c>
      <c r="C97">
        <v>0</v>
      </c>
      <c r="D97" t="s">
        <v>40</v>
      </c>
      <c r="E97">
        <v>9.3918253511633321</v>
      </c>
      <c r="F97">
        <v>5.3932430783266714</v>
      </c>
      <c r="G97">
        <v>16.596727077540756</v>
      </c>
      <c r="H97">
        <v>0</v>
      </c>
      <c r="I97">
        <v>0</v>
      </c>
      <c r="J97">
        <v>0</v>
      </c>
    </row>
    <row r="98" spans="1:10" x14ac:dyDescent="0.35">
      <c r="A98" t="str">
        <f>B2&amp;C83&amp;D98</f>
        <v>DISTRIBUCION VOLUMEN X CRITERIO (kg ó litros)Chocolatinas/Chocolate/Bombones200-500MIL</v>
      </c>
      <c r="B98">
        <v>0</v>
      </c>
      <c r="C98">
        <v>0</v>
      </c>
      <c r="D98" t="s">
        <v>42</v>
      </c>
      <c r="E98">
        <v>4.9098600536610837</v>
      </c>
      <c r="F98">
        <v>2.354659741653311</v>
      </c>
      <c r="G98">
        <v>0.58601779882439031</v>
      </c>
      <c r="H98">
        <v>0</v>
      </c>
      <c r="I98">
        <v>0</v>
      </c>
      <c r="J98">
        <v>0</v>
      </c>
    </row>
    <row r="99" spans="1:10" x14ac:dyDescent="0.35">
      <c r="A99" t="str">
        <f>B2&amp;C83&amp;D99</f>
        <v>DISTRIBUCION VOLUMEN X CRITERIO (kg ó litros)Chocolatinas/Chocolate/Bombones&gt;500MIL</v>
      </c>
      <c r="B99">
        <v>0</v>
      </c>
      <c r="C99">
        <v>0</v>
      </c>
      <c r="D99" t="s">
        <v>44</v>
      </c>
      <c r="E99">
        <v>9.7228137203059539</v>
      </c>
      <c r="F99">
        <v>32.904100971174614</v>
      </c>
      <c r="G99">
        <v>26.690737612525517</v>
      </c>
      <c r="H99">
        <v>0</v>
      </c>
      <c r="I99">
        <v>0</v>
      </c>
      <c r="J99">
        <v>0</v>
      </c>
    </row>
    <row r="100" spans="1:10" x14ac:dyDescent="0.35">
      <c r="A100" t="str">
        <f>B2&amp;C83&amp;D100</f>
        <v>DISTRIBUCION VOLUMEN X CRITERIO (kg ó litros)Chocolatinas/Chocolate/BombonesDE 15 A 19 AÑOS</v>
      </c>
      <c r="B100">
        <v>0</v>
      </c>
      <c r="C100">
        <v>0</v>
      </c>
      <c r="D100" t="s">
        <v>155</v>
      </c>
      <c r="E100">
        <v>8.1525326430166327</v>
      </c>
      <c r="F100">
        <v>2.0781750233587393</v>
      </c>
      <c r="G100">
        <v>12.562678894209872</v>
      </c>
      <c r="H100">
        <v>0</v>
      </c>
      <c r="I100">
        <v>0</v>
      </c>
      <c r="J100">
        <v>0</v>
      </c>
    </row>
    <row r="101" spans="1:10" x14ac:dyDescent="0.35">
      <c r="A101" t="str">
        <f>B2&amp;C83&amp;D101</f>
        <v>DISTRIBUCION VOLUMEN X CRITERIO (kg ó litros)Chocolatinas/Chocolate/BombonesDE 20 A 24 AÑOS</v>
      </c>
      <c r="B101">
        <v>0</v>
      </c>
      <c r="C101">
        <v>0</v>
      </c>
      <c r="D101" t="s">
        <v>156</v>
      </c>
      <c r="E101">
        <v>5.2650076169716513</v>
      </c>
      <c r="F101">
        <v>6.4079983001673</v>
      </c>
      <c r="G101">
        <v>2.5456653956333284</v>
      </c>
      <c r="H101">
        <v>0</v>
      </c>
      <c r="I101">
        <v>0</v>
      </c>
      <c r="J101">
        <v>0</v>
      </c>
    </row>
    <row r="102" spans="1:10" x14ac:dyDescent="0.35">
      <c r="A102" t="str">
        <f>B2&amp;C83&amp;D102</f>
        <v>DISTRIBUCION VOLUMEN X CRITERIO (kg ó litros)Chocolatinas/Chocolate/BombonesDE 25 A 34 AÑOS</v>
      </c>
      <c r="B102">
        <v>0</v>
      </c>
      <c r="C102">
        <v>0</v>
      </c>
      <c r="D102" t="s">
        <v>157</v>
      </c>
      <c r="E102">
        <v>52.428052596140894</v>
      </c>
      <c r="F102">
        <v>6.8839872621551015</v>
      </c>
      <c r="G102">
        <v>37.43973611663656</v>
      </c>
      <c r="H102">
        <v>0</v>
      </c>
      <c r="I102">
        <v>0</v>
      </c>
      <c r="J102">
        <v>0</v>
      </c>
    </row>
    <row r="103" spans="1:10" x14ac:dyDescent="0.35">
      <c r="A103" t="str">
        <f>B2&amp;C83&amp;D103</f>
        <v>DISTRIBUCION VOLUMEN X CRITERIO (kg ó litros)Chocolatinas/Chocolate/BombonesDE 35 A 49 AÑOS</v>
      </c>
      <c r="B103">
        <v>0</v>
      </c>
      <c r="C103">
        <v>0</v>
      </c>
      <c r="D103" t="s">
        <v>158</v>
      </c>
      <c r="E103">
        <v>14.77714049130039</v>
      </c>
      <c r="F103">
        <v>21.366853618069435</v>
      </c>
      <c r="G103">
        <v>5.3483241692241172</v>
      </c>
      <c r="H103">
        <v>0</v>
      </c>
      <c r="I103">
        <v>0</v>
      </c>
      <c r="J103">
        <v>0</v>
      </c>
    </row>
    <row r="104" spans="1:10" x14ac:dyDescent="0.35">
      <c r="A104" t="str">
        <f>B2&amp;C83&amp;D104</f>
        <v>DISTRIBUCION VOLUMEN X CRITERIO (kg ó litros)Chocolatinas/Chocolate/BombonesDE 50 A 59 AÑOS</v>
      </c>
      <c r="B104">
        <v>0</v>
      </c>
      <c r="C104">
        <v>0</v>
      </c>
      <c r="D104" t="s">
        <v>159</v>
      </c>
      <c r="E104">
        <v>17.754906663261004</v>
      </c>
      <c r="F104">
        <v>33.599050877219426</v>
      </c>
      <c r="G104">
        <v>37.668985331018646</v>
      </c>
      <c r="H104">
        <v>0</v>
      </c>
      <c r="I104">
        <v>0</v>
      </c>
      <c r="J104">
        <v>0</v>
      </c>
    </row>
    <row r="105" spans="1:10" x14ac:dyDescent="0.35">
      <c r="A105" t="str">
        <f>B2&amp;C83&amp;D105</f>
        <v>DISTRIBUCION VOLUMEN X CRITERIO (kg ó litros)Chocolatinas/Chocolate/BombonesDE 60 A 75 AÑOS</v>
      </c>
      <c r="B105">
        <v>0</v>
      </c>
      <c r="C105">
        <v>0</v>
      </c>
      <c r="D105" t="s">
        <v>160</v>
      </c>
      <c r="E105">
        <v>1.6223604028911704</v>
      </c>
      <c r="F105">
        <v>29.663932256368181</v>
      </c>
      <c r="G105">
        <v>4.4346257348031948</v>
      </c>
      <c r="H105">
        <v>0</v>
      </c>
      <c r="I105">
        <v>0</v>
      </c>
      <c r="J105">
        <v>0</v>
      </c>
    </row>
    <row r="106" spans="1:10" x14ac:dyDescent="0.35">
      <c r="A106" t="str">
        <f>B2&amp;C83&amp;D106</f>
        <v>DISTRIBUCION VOLUMEN X CRITERIO (kg ó litros)Chocolatinas/Chocolate/BombonesALTA Y MEDIA ALTA</v>
      </c>
      <c r="B106">
        <v>0</v>
      </c>
      <c r="C106">
        <v>0</v>
      </c>
      <c r="D106" t="s">
        <v>161</v>
      </c>
      <c r="E106">
        <v>26.390934839966246</v>
      </c>
      <c r="F106">
        <v>8.4161317216229978</v>
      </c>
      <c r="G106">
        <v>3.453027636296095</v>
      </c>
      <c r="H106">
        <v>0</v>
      </c>
      <c r="I106">
        <v>0</v>
      </c>
      <c r="J106">
        <v>0</v>
      </c>
    </row>
    <row r="107" spans="1:10" x14ac:dyDescent="0.35">
      <c r="A107" t="str">
        <f>B2&amp;C83&amp;D107</f>
        <v>DISTRIBUCION VOLUMEN X CRITERIO (kg ó litros)Chocolatinas/Chocolate/BombonesMEDIA</v>
      </c>
      <c r="B107">
        <v>0</v>
      </c>
      <c r="C107">
        <v>0</v>
      </c>
      <c r="D107" t="s">
        <v>162</v>
      </c>
      <c r="E107">
        <v>37.049811129479835</v>
      </c>
      <c r="F107">
        <v>16.24618390905702</v>
      </c>
      <c r="G107">
        <v>16.463564207534258</v>
      </c>
      <c r="H107">
        <v>0</v>
      </c>
      <c r="I107">
        <v>0</v>
      </c>
      <c r="J107">
        <v>0</v>
      </c>
    </row>
    <row r="108" spans="1:10" x14ac:dyDescent="0.35">
      <c r="A108" t="str">
        <f>B2&amp;C83&amp;D108</f>
        <v>DISTRIBUCION VOLUMEN X CRITERIO (kg ó litros)Chocolatinas/Chocolate/BombonesMEDIA BAJA</v>
      </c>
      <c r="B108">
        <v>0</v>
      </c>
      <c r="C108">
        <v>0</v>
      </c>
      <c r="D108" t="s">
        <v>163</v>
      </c>
      <c r="E108">
        <v>24.858724547675113</v>
      </c>
      <c r="F108">
        <v>36.165740680655944</v>
      </c>
      <c r="G108">
        <v>26.034156955875602</v>
      </c>
      <c r="H108">
        <v>0</v>
      </c>
      <c r="I108">
        <v>0</v>
      </c>
      <c r="J108">
        <v>0</v>
      </c>
    </row>
    <row r="109" spans="1:10" x14ac:dyDescent="0.35">
      <c r="A109" t="str">
        <f>B2&amp;C83&amp;D109</f>
        <v>DISTRIBUCION VOLUMEN X CRITERIO (kg ó litros)Chocolatinas/Chocolate/BombonesBAJA</v>
      </c>
      <c r="B109">
        <v>0</v>
      </c>
      <c r="C109">
        <v>0</v>
      </c>
      <c r="D109" t="s">
        <v>164</v>
      </c>
      <c r="E109">
        <v>11.700531038711123</v>
      </c>
      <c r="F109">
        <v>39.17193692021835</v>
      </c>
      <c r="G109">
        <v>54.049270726951917</v>
      </c>
      <c r="H109">
        <v>0</v>
      </c>
      <c r="I109">
        <v>0</v>
      </c>
      <c r="J109">
        <v>0</v>
      </c>
    </row>
    <row r="110" spans="1:10" x14ac:dyDescent="0.35">
      <c r="A110" t="str">
        <f>B2&amp;C110&amp;D110</f>
        <v>DISTRIBUCION VOLUMEN X CRITERIO (kg ó litros)ChiclesT.ESPAÑA</v>
      </c>
      <c r="B110">
        <v>0</v>
      </c>
      <c r="C110" t="s">
        <v>99</v>
      </c>
      <c r="D110" t="s">
        <v>59</v>
      </c>
      <c r="E110">
        <v>100</v>
      </c>
      <c r="F110">
        <v>100</v>
      </c>
      <c r="G110">
        <v>100</v>
      </c>
      <c r="H110">
        <v>0</v>
      </c>
      <c r="I110">
        <v>0</v>
      </c>
      <c r="J110">
        <v>0</v>
      </c>
    </row>
    <row r="111" spans="1:10" x14ac:dyDescent="0.35">
      <c r="A111" t="str">
        <f>B2&amp;C110&amp;D111</f>
        <v>DISTRIBUCION VOLUMEN X CRITERIO (kg ó litros)ChiclesBCN AM</v>
      </c>
      <c r="B111">
        <v>0</v>
      </c>
      <c r="C111">
        <v>0</v>
      </c>
      <c r="D111" t="s">
        <v>147</v>
      </c>
      <c r="E111" t="s">
        <v>168</v>
      </c>
      <c r="F111">
        <v>0.77860507983908167</v>
      </c>
      <c r="G111">
        <v>5.4888685682861231</v>
      </c>
      <c r="H111">
        <v>0</v>
      </c>
      <c r="I111">
        <v>0</v>
      </c>
      <c r="J111">
        <v>0</v>
      </c>
    </row>
    <row r="112" spans="1:10" x14ac:dyDescent="0.35">
      <c r="A112" t="str">
        <f>B2&amp;C110&amp;D112</f>
        <v>DISTRIBUCION VOLUMEN X CRITERIO (kg ó litros)ChiclesREST.CAT ARAGON</v>
      </c>
      <c r="B112">
        <v>0</v>
      </c>
      <c r="C112">
        <v>0</v>
      </c>
      <c r="D112" t="s">
        <v>148</v>
      </c>
      <c r="E112">
        <v>19.474613573097979</v>
      </c>
      <c r="F112" t="s">
        <v>168</v>
      </c>
      <c r="G112">
        <v>4.286547805805494</v>
      </c>
      <c r="H112">
        <v>0</v>
      </c>
      <c r="I112">
        <v>0</v>
      </c>
      <c r="J112">
        <v>0</v>
      </c>
    </row>
    <row r="113" spans="1:10" x14ac:dyDescent="0.35">
      <c r="A113" t="str">
        <f>B2&amp;C110&amp;D113</f>
        <v>DISTRIBUCION VOLUMEN X CRITERIO (kg ó litros)ChiclesLEVANTE</v>
      </c>
      <c r="B113">
        <v>0</v>
      </c>
      <c r="C113">
        <v>0</v>
      </c>
      <c r="D113" t="s">
        <v>149</v>
      </c>
      <c r="E113">
        <v>18.73099276757398</v>
      </c>
      <c r="F113">
        <v>43.721410234414293</v>
      </c>
      <c r="G113">
        <v>16.624437209573887</v>
      </c>
      <c r="H113">
        <v>0</v>
      </c>
      <c r="I113">
        <v>0</v>
      </c>
      <c r="J113">
        <v>0</v>
      </c>
    </row>
    <row r="114" spans="1:10" x14ac:dyDescent="0.35">
      <c r="A114" t="str">
        <f>B2&amp;C110&amp;D114</f>
        <v>DISTRIBUCION VOLUMEN X CRITERIO (kg ó litros)ChiclesANDALUCIA</v>
      </c>
      <c r="B114">
        <v>0</v>
      </c>
      <c r="C114">
        <v>0</v>
      </c>
      <c r="D114" t="s">
        <v>150</v>
      </c>
      <c r="E114">
        <v>28.072735440335734</v>
      </c>
      <c r="F114">
        <v>8.4925376988178858</v>
      </c>
      <c r="G114">
        <v>30.651830503510507</v>
      </c>
      <c r="H114">
        <v>0</v>
      </c>
      <c r="I114">
        <v>0</v>
      </c>
      <c r="J114">
        <v>0</v>
      </c>
    </row>
    <row r="115" spans="1:10" x14ac:dyDescent="0.35">
      <c r="A115" t="str">
        <f>B2&amp;C110&amp;D115</f>
        <v>DISTRIBUCION VOLUMEN X CRITERIO (kg ó litros)ChiclesMDD AM</v>
      </c>
      <c r="B115">
        <v>0</v>
      </c>
      <c r="C115">
        <v>0</v>
      </c>
      <c r="D115" t="s">
        <v>151</v>
      </c>
      <c r="E115">
        <v>13.022935529690862</v>
      </c>
      <c r="F115">
        <v>4.7758009766737946</v>
      </c>
      <c r="G115">
        <v>18.225579754973108</v>
      </c>
      <c r="H115">
        <v>0</v>
      </c>
      <c r="I115">
        <v>0</v>
      </c>
      <c r="J115">
        <v>0</v>
      </c>
    </row>
    <row r="116" spans="1:10" x14ac:dyDescent="0.35">
      <c r="A116" t="str">
        <f>B2&amp;C110&amp;D116</f>
        <v>DISTRIBUCION VOLUMEN X CRITERIO (kg ó litros)ChiclesRTO CENTRO</v>
      </c>
      <c r="B116">
        <v>0</v>
      </c>
      <c r="C116">
        <v>0</v>
      </c>
      <c r="D116" t="s">
        <v>152</v>
      </c>
      <c r="E116">
        <v>8.2334503476622878</v>
      </c>
      <c r="F116">
        <v>10.00701259998068</v>
      </c>
      <c r="G116">
        <v>0.64567247712213616</v>
      </c>
      <c r="H116">
        <v>0</v>
      </c>
      <c r="I116">
        <v>0</v>
      </c>
      <c r="J116">
        <v>0</v>
      </c>
    </row>
    <row r="117" spans="1:10" x14ac:dyDescent="0.35">
      <c r="A117" t="str">
        <f>B2&amp;C110&amp;D117</f>
        <v>DISTRIBUCION VOLUMEN X CRITERIO (kg ó litros)ChiclesNORTE-CENTRO</v>
      </c>
      <c r="B117">
        <v>0</v>
      </c>
      <c r="C117">
        <v>0</v>
      </c>
      <c r="D117" t="s">
        <v>153</v>
      </c>
      <c r="E117">
        <v>6.4108911180462194</v>
      </c>
      <c r="F117">
        <v>18.034790734385865</v>
      </c>
      <c r="G117">
        <v>22.316138913655035</v>
      </c>
      <c r="H117">
        <v>0</v>
      </c>
      <c r="I117">
        <v>0</v>
      </c>
      <c r="J117">
        <v>0</v>
      </c>
    </row>
    <row r="118" spans="1:10" x14ac:dyDescent="0.35">
      <c r="A118" t="str">
        <f>B2&amp;C110&amp;D118</f>
        <v>DISTRIBUCION VOLUMEN X CRITERIO (kg ó litros)ChiclesNOROESTE</v>
      </c>
      <c r="B118">
        <v>0</v>
      </c>
      <c r="C118">
        <v>0</v>
      </c>
      <c r="D118" t="s">
        <v>154</v>
      </c>
      <c r="E118">
        <v>6.0543862401129838</v>
      </c>
      <c r="F118">
        <v>14.189843037282582</v>
      </c>
      <c r="G118">
        <v>1.7609249376058258</v>
      </c>
      <c r="H118">
        <v>0</v>
      </c>
      <c r="I118">
        <v>0</v>
      </c>
      <c r="J118">
        <v>0</v>
      </c>
    </row>
    <row r="119" spans="1:10" x14ac:dyDescent="0.35">
      <c r="A119" t="str">
        <f>B2&amp;C110&amp;D119</f>
        <v>DISTRIBUCION VOLUMEN X CRITERIO (kg ó litros)Chicles&lt;2MIL</v>
      </c>
      <c r="B119">
        <v>0</v>
      </c>
      <c r="C119">
        <v>0</v>
      </c>
      <c r="D119" t="s">
        <v>29</v>
      </c>
      <c r="E119">
        <v>2.0615629086010112</v>
      </c>
      <c r="F119" t="s">
        <v>168</v>
      </c>
      <c r="G119">
        <v>4.0305608417248413</v>
      </c>
      <c r="H119">
        <v>0</v>
      </c>
      <c r="I119">
        <v>0</v>
      </c>
      <c r="J119">
        <v>0</v>
      </c>
    </row>
    <row r="120" spans="1:10" x14ac:dyDescent="0.35">
      <c r="A120" t="str">
        <f>B2&amp;C110&amp;D120</f>
        <v>DISTRIBUCION VOLUMEN X CRITERIO (kg ó litros)Chicles2-5MIL</v>
      </c>
      <c r="B120">
        <v>0</v>
      </c>
      <c r="C120">
        <v>0</v>
      </c>
      <c r="D120" t="s">
        <v>32</v>
      </c>
      <c r="E120">
        <v>24.405814661482172</v>
      </c>
      <c r="F120">
        <v>1.2820941280369098</v>
      </c>
      <c r="G120">
        <v>21.201536407937457</v>
      </c>
      <c r="H120">
        <v>0</v>
      </c>
      <c r="I120">
        <v>0</v>
      </c>
      <c r="J120">
        <v>0</v>
      </c>
    </row>
    <row r="121" spans="1:10" x14ac:dyDescent="0.35">
      <c r="A121" t="str">
        <f>B2&amp;C110&amp;D121</f>
        <v>DISTRIBUCION VOLUMEN X CRITERIO (kg ó litros)Chicles5-10MIL</v>
      </c>
      <c r="B121">
        <v>0</v>
      </c>
      <c r="C121">
        <v>0</v>
      </c>
      <c r="D121" t="s">
        <v>34</v>
      </c>
      <c r="E121" t="s">
        <v>168</v>
      </c>
      <c r="F121" t="s">
        <v>168</v>
      </c>
      <c r="G121">
        <v>0.57719206288190961</v>
      </c>
      <c r="H121">
        <v>0</v>
      </c>
      <c r="I121">
        <v>0</v>
      </c>
      <c r="J121">
        <v>0</v>
      </c>
    </row>
    <row r="122" spans="1:10" x14ac:dyDescent="0.35">
      <c r="A122" t="str">
        <f>B2&amp;C110&amp;D122</f>
        <v>DISTRIBUCION VOLUMEN X CRITERIO (kg ó litros)Chicles10-30MIL</v>
      </c>
      <c r="B122">
        <v>0</v>
      </c>
      <c r="C122">
        <v>0</v>
      </c>
      <c r="D122" t="s">
        <v>36</v>
      </c>
      <c r="E122">
        <v>22.847971838390578</v>
      </c>
      <c r="F122">
        <v>63.612566937966854</v>
      </c>
      <c r="G122">
        <v>42.14121407835438</v>
      </c>
      <c r="H122">
        <v>0</v>
      </c>
      <c r="I122">
        <v>0</v>
      </c>
      <c r="J122">
        <v>0</v>
      </c>
    </row>
    <row r="123" spans="1:10" x14ac:dyDescent="0.35">
      <c r="A123" t="str">
        <f>B2&amp;C110&amp;D123</f>
        <v>DISTRIBUCION VOLUMEN X CRITERIO (kg ó litros)Chicles30-100MIL</v>
      </c>
      <c r="B123">
        <v>0</v>
      </c>
      <c r="C123">
        <v>0</v>
      </c>
      <c r="D123" t="s">
        <v>38</v>
      </c>
      <c r="E123">
        <v>3.043047761894845</v>
      </c>
      <c r="F123">
        <v>7.2197915792461913</v>
      </c>
      <c r="G123">
        <v>7.7050252006153137</v>
      </c>
      <c r="H123">
        <v>0</v>
      </c>
      <c r="I123">
        <v>0</v>
      </c>
      <c r="J123">
        <v>0</v>
      </c>
    </row>
    <row r="124" spans="1:10" x14ac:dyDescent="0.35">
      <c r="A124" t="str">
        <f>B2&amp;C110&amp;D124</f>
        <v>DISTRIBUCION VOLUMEN X CRITERIO (kg ó litros)Chicles100-200MIL</v>
      </c>
      <c r="B124">
        <v>0</v>
      </c>
      <c r="C124">
        <v>0</v>
      </c>
      <c r="D124" t="s">
        <v>40</v>
      </c>
      <c r="E124">
        <v>10.352683354026114</v>
      </c>
      <c r="F124">
        <v>12.438984677601034</v>
      </c>
      <c r="G124">
        <v>1.9415831447488117</v>
      </c>
      <c r="H124">
        <v>0</v>
      </c>
      <c r="I124">
        <v>0</v>
      </c>
      <c r="J124">
        <v>0</v>
      </c>
    </row>
    <row r="125" spans="1:10" x14ac:dyDescent="0.35">
      <c r="A125" t="str">
        <f>B2&amp;C110&amp;D125</f>
        <v>DISTRIBUCION VOLUMEN X CRITERIO (kg ó litros)Chicles200-500MIL</v>
      </c>
      <c r="B125">
        <v>0</v>
      </c>
      <c r="C125">
        <v>0</v>
      </c>
      <c r="D125" t="s">
        <v>42</v>
      </c>
      <c r="E125">
        <v>27.586974723456699</v>
      </c>
      <c r="F125">
        <v>10.260758449289213</v>
      </c>
      <c r="G125">
        <v>3.7175082016122989</v>
      </c>
      <c r="H125">
        <v>0</v>
      </c>
      <c r="I125">
        <v>0</v>
      </c>
      <c r="J125">
        <v>0</v>
      </c>
    </row>
    <row r="126" spans="1:10" x14ac:dyDescent="0.35">
      <c r="A126" t="str">
        <f>B2&amp;C110&amp;D126</f>
        <v>DISTRIBUCION VOLUMEN X CRITERIO (kg ó litros)Chicles&gt;500MIL</v>
      </c>
      <c r="B126">
        <v>0</v>
      </c>
      <c r="C126">
        <v>0</v>
      </c>
      <c r="D126" t="s">
        <v>44</v>
      </c>
      <c r="E126">
        <v>9.7019412362223445</v>
      </c>
      <c r="F126">
        <v>5.1858036566238361</v>
      </c>
      <c r="G126">
        <v>18.68537017126182</v>
      </c>
      <c r="H126">
        <v>0</v>
      </c>
      <c r="I126">
        <v>0</v>
      </c>
      <c r="J126">
        <v>0</v>
      </c>
    </row>
    <row r="127" spans="1:10" x14ac:dyDescent="0.35">
      <c r="A127" t="str">
        <f>B2&amp;C110&amp;D127</f>
        <v>DISTRIBUCION VOLUMEN X CRITERIO (kg ó litros)ChiclesDE 15 A 19 AÑOS</v>
      </c>
      <c r="B127">
        <v>0</v>
      </c>
      <c r="C127">
        <v>0</v>
      </c>
      <c r="D127" t="s">
        <v>155</v>
      </c>
      <c r="E127">
        <v>26.690668199598871</v>
      </c>
      <c r="F127" t="s">
        <v>168</v>
      </c>
      <c r="G127">
        <v>21.201536407937457</v>
      </c>
      <c r="H127">
        <v>0</v>
      </c>
      <c r="I127">
        <v>0</v>
      </c>
      <c r="J127">
        <v>0</v>
      </c>
    </row>
    <row r="128" spans="1:10" x14ac:dyDescent="0.35">
      <c r="A128" t="str">
        <f>B2&amp;C110&amp;D128</f>
        <v>DISTRIBUCION VOLUMEN X CRITERIO (kg ó litros)ChiclesDE 20 A 24 AÑOS</v>
      </c>
      <c r="B128">
        <v>0</v>
      </c>
      <c r="C128">
        <v>0</v>
      </c>
      <c r="D128" t="s">
        <v>156</v>
      </c>
      <c r="E128">
        <v>20.447496621264687</v>
      </c>
      <c r="F128">
        <v>2.6950693977835329</v>
      </c>
      <c r="G128">
        <v>0.63393327312711123</v>
      </c>
      <c r="H128">
        <v>0</v>
      </c>
      <c r="I128">
        <v>0</v>
      </c>
      <c r="J128">
        <v>0</v>
      </c>
    </row>
    <row r="129" spans="1:10" x14ac:dyDescent="0.35">
      <c r="A129" t="str">
        <f>B2&amp;C110&amp;D129</f>
        <v>DISTRIBUCION VOLUMEN X CRITERIO (kg ó litros)ChiclesDE 25 A 34 AÑOS</v>
      </c>
      <c r="B129">
        <v>0</v>
      </c>
      <c r="C129">
        <v>0</v>
      </c>
      <c r="D129" t="s">
        <v>157</v>
      </c>
      <c r="E129">
        <v>5.9334962989859914</v>
      </c>
      <c r="F129">
        <v>30.479119336114017</v>
      </c>
      <c r="G129">
        <v>23.580415531336644</v>
      </c>
      <c r="H129">
        <v>0</v>
      </c>
      <c r="I129">
        <v>0</v>
      </c>
      <c r="J129">
        <v>0</v>
      </c>
    </row>
    <row r="130" spans="1:10" x14ac:dyDescent="0.35">
      <c r="A130" t="str">
        <f>B2&amp;C110&amp;D130</f>
        <v>DISTRIBUCION VOLUMEN X CRITERIO (kg ó litros)ChiclesDE 35 A 49 AÑOS</v>
      </c>
      <c r="B130">
        <v>0</v>
      </c>
      <c r="C130">
        <v>0</v>
      </c>
      <c r="D130" t="s">
        <v>158</v>
      </c>
      <c r="E130">
        <v>28.596796459017344</v>
      </c>
      <c r="F130">
        <v>34.189845933099193</v>
      </c>
      <c r="G130">
        <v>22.560704989002097</v>
      </c>
      <c r="H130">
        <v>0</v>
      </c>
      <c r="I130">
        <v>0</v>
      </c>
      <c r="J130">
        <v>0</v>
      </c>
    </row>
    <row r="131" spans="1:10" x14ac:dyDescent="0.35">
      <c r="A131" t="str">
        <f>B2&amp;C110&amp;D131</f>
        <v>DISTRIBUCION VOLUMEN X CRITERIO (kg ó litros)ChiclesDE 50 A 59 AÑOS</v>
      </c>
      <c r="B131">
        <v>0</v>
      </c>
      <c r="C131">
        <v>0</v>
      </c>
      <c r="D131" t="s">
        <v>159</v>
      </c>
      <c r="E131">
        <v>16.181293902729589</v>
      </c>
      <c r="F131">
        <v>32.635971663230393</v>
      </c>
      <c r="G131">
        <v>17.107712752818308</v>
      </c>
      <c r="H131">
        <v>0</v>
      </c>
      <c r="I131">
        <v>0</v>
      </c>
      <c r="J131">
        <v>0</v>
      </c>
    </row>
    <row r="132" spans="1:10" x14ac:dyDescent="0.35">
      <c r="A132" t="str">
        <f>B2&amp;C110&amp;D132</f>
        <v>DISTRIBUCION VOLUMEN X CRITERIO (kg ó litros)ChiclesDE 60 A 75 AÑOS</v>
      </c>
      <c r="B132">
        <v>0</v>
      </c>
      <c r="C132">
        <v>0</v>
      </c>
      <c r="D132" t="s">
        <v>160</v>
      </c>
      <c r="E132">
        <v>2.1502485271279008</v>
      </c>
      <c r="F132" t="s">
        <v>168</v>
      </c>
      <c r="G132">
        <v>14.91568596119035</v>
      </c>
      <c r="H132">
        <v>0</v>
      </c>
      <c r="I132">
        <v>0</v>
      </c>
      <c r="J132">
        <v>0</v>
      </c>
    </row>
    <row r="133" spans="1:10" x14ac:dyDescent="0.35">
      <c r="A133" t="str">
        <f>B2&amp;C110&amp;D133</f>
        <v>DISTRIBUCION VOLUMEN X CRITERIO (kg ó litros)ChiclesALTA Y MEDIA ALTA</v>
      </c>
      <c r="B133">
        <v>0</v>
      </c>
      <c r="C133">
        <v>0</v>
      </c>
      <c r="D133" t="s">
        <v>161</v>
      </c>
      <c r="E133">
        <v>20.011917942992959</v>
      </c>
      <c r="F133">
        <v>34.984475825567145</v>
      </c>
      <c r="G133">
        <v>6.4681362124753132</v>
      </c>
      <c r="H133">
        <v>0</v>
      </c>
      <c r="I133">
        <v>0</v>
      </c>
      <c r="J133">
        <v>0</v>
      </c>
    </row>
    <row r="134" spans="1:10" x14ac:dyDescent="0.35">
      <c r="A134" t="str">
        <f>B2&amp;C110&amp;D134</f>
        <v>DISTRIBUCION VOLUMEN X CRITERIO (kg ó litros)ChiclesMEDIA</v>
      </c>
      <c r="B134">
        <v>0</v>
      </c>
      <c r="C134">
        <v>0</v>
      </c>
      <c r="D134" t="s">
        <v>162</v>
      </c>
      <c r="E134">
        <v>29.900523018018728</v>
      </c>
      <c r="F134">
        <v>16.406798259748701</v>
      </c>
      <c r="G134">
        <v>27.916531557002276</v>
      </c>
      <c r="H134">
        <v>0</v>
      </c>
      <c r="I134">
        <v>0</v>
      </c>
      <c r="J134">
        <v>0</v>
      </c>
    </row>
    <row r="135" spans="1:10" x14ac:dyDescent="0.35">
      <c r="A135" t="str">
        <f>B2&amp;C110&amp;D135</f>
        <v>DISTRIBUCION VOLUMEN X CRITERIO (kg ó litros)ChiclesMEDIA BAJA</v>
      </c>
      <c r="B135">
        <v>0</v>
      </c>
      <c r="C135">
        <v>0</v>
      </c>
      <c r="D135" t="s">
        <v>163</v>
      </c>
      <c r="E135">
        <v>37.015982894626291</v>
      </c>
      <c r="F135">
        <v>31.642350987287777</v>
      </c>
      <c r="G135">
        <v>34.514780891913865</v>
      </c>
      <c r="H135">
        <v>0</v>
      </c>
      <c r="I135">
        <v>0</v>
      </c>
      <c r="J135">
        <v>0</v>
      </c>
    </row>
    <row r="136" spans="1:10" x14ac:dyDescent="0.35">
      <c r="A136" t="str">
        <f>B2&amp;C110&amp;D136</f>
        <v>DISTRIBUCION VOLUMEN X CRITERIO (kg ó litros)ChiclesBAJA</v>
      </c>
      <c r="B136">
        <v>0</v>
      </c>
      <c r="C136">
        <v>0</v>
      </c>
      <c r="D136" t="s">
        <v>164</v>
      </c>
      <c r="E136">
        <v>13.071578499945341</v>
      </c>
      <c r="F136">
        <v>16.966378879416634</v>
      </c>
      <c r="G136">
        <v>31.100545142608048</v>
      </c>
      <c r="H136">
        <v>0</v>
      </c>
      <c r="I136">
        <v>0</v>
      </c>
      <c r="J136">
        <v>0</v>
      </c>
    </row>
    <row r="137" spans="1:10" x14ac:dyDescent="0.35">
      <c r="A137" t="str">
        <f>B2&amp;C137&amp;D137</f>
        <v>DISTRIBUCION VOLUMEN X CRITERIO (kg ó litros)CaramelosT.ESPAÑA</v>
      </c>
      <c r="B137">
        <v>0</v>
      </c>
      <c r="C137" t="s">
        <v>100</v>
      </c>
      <c r="D137" t="s">
        <v>59</v>
      </c>
      <c r="E137">
        <v>100</v>
      </c>
      <c r="F137">
        <v>100</v>
      </c>
      <c r="G137">
        <v>100</v>
      </c>
      <c r="H137">
        <v>0</v>
      </c>
      <c r="I137">
        <v>0</v>
      </c>
      <c r="J137">
        <v>0</v>
      </c>
    </row>
    <row r="138" spans="1:10" x14ac:dyDescent="0.35">
      <c r="A138" t="str">
        <f>B2&amp;C137&amp;D138</f>
        <v>DISTRIBUCION VOLUMEN X CRITERIO (kg ó litros)CaramelosBCN AM</v>
      </c>
      <c r="B138">
        <v>0</v>
      </c>
      <c r="C138">
        <v>0</v>
      </c>
      <c r="D138" t="s">
        <v>147</v>
      </c>
      <c r="E138">
        <v>9.9343593419088485</v>
      </c>
      <c r="F138">
        <v>0.45904697619057416</v>
      </c>
      <c r="G138">
        <v>0.2993791357755673</v>
      </c>
      <c r="H138">
        <v>0</v>
      </c>
      <c r="I138">
        <v>0</v>
      </c>
      <c r="J138">
        <v>0</v>
      </c>
    </row>
    <row r="139" spans="1:10" x14ac:dyDescent="0.35">
      <c r="A139" t="str">
        <f>B2&amp;C137&amp;D139</f>
        <v>DISTRIBUCION VOLUMEN X CRITERIO (kg ó litros)CaramelosREST.CAT ARAGON</v>
      </c>
      <c r="B139">
        <v>0</v>
      </c>
      <c r="C139">
        <v>0</v>
      </c>
      <c r="D139" t="s">
        <v>148</v>
      </c>
      <c r="E139">
        <v>35.591122935072491</v>
      </c>
      <c r="F139">
        <v>7.3295720825161395</v>
      </c>
      <c r="G139" t="s">
        <v>168</v>
      </c>
      <c r="H139">
        <v>0</v>
      </c>
      <c r="I139">
        <v>0</v>
      </c>
      <c r="J139">
        <v>0</v>
      </c>
    </row>
    <row r="140" spans="1:10" x14ac:dyDescent="0.35">
      <c r="A140" t="str">
        <f>B2&amp;C137&amp;D140</f>
        <v>DISTRIBUCION VOLUMEN X CRITERIO (kg ó litros)CaramelosLEVANTE</v>
      </c>
      <c r="B140">
        <v>0</v>
      </c>
      <c r="C140">
        <v>0</v>
      </c>
      <c r="D140" t="s">
        <v>149</v>
      </c>
      <c r="E140">
        <v>8.4076254616053454</v>
      </c>
      <c r="F140">
        <v>1.5501946966596272</v>
      </c>
      <c r="G140">
        <v>12.548381279720017</v>
      </c>
      <c r="H140">
        <v>0</v>
      </c>
      <c r="I140">
        <v>0</v>
      </c>
      <c r="J140">
        <v>0</v>
      </c>
    </row>
    <row r="141" spans="1:10" x14ac:dyDescent="0.35">
      <c r="A141" t="str">
        <f>B2&amp;C137&amp;D141</f>
        <v>DISTRIBUCION VOLUMEN X CRITERIO (kg ó litros)CaramelosANDALUCIA</v>
      </c>
      <c r="B141">
        <v>0</v>
      </c>
      <c r="C141">
        <v>0</v>
      </c>
      <c r="D141" t="s">
        <v>150</v>
      </c>
      <c r="E141">
        <v>9.3604491438944635</v>
      </c>
      <c r="F141">
        <v>44.819016211745279</v>
      </c>
      <c r="G141">
        <v>8.353510314853791</v>
      </c>
      <c r="H141">
        <v>0</v>
      </c>
      <c r="I141">
        <v>0</v>
      </c>
      <c r="J141">
        <v>0</v>
      </c>
    </row>
    <row r="142" spans="1:10" x14ac:dyDescent="0.35">
      <c r="A142" t="str">
        <f>B2&amp;C137&amp;D142</f>
        <v>DISTRIBUCION VOLUMEN X CRITERIO (kg ó litros)CaramelosMDD AM</v>
      </c>
      <c r="B142">
        <v>0</v>
      </c>
      <c r="C142">
        <v>0</v>
      </c>
      <c r="D142" t="s">
        <v>151</v>
      </c>
      <c r="E142">
        <v>2.0772394718438467</v>
      </c>
      <c r="F142">
        <v>1.1476173662712665</v>
      </c>
      <c r="G142">
        <v>4.1375511765010939</v>
      </c>
      <c r="H142">
        <v>0</v>
      </c>
      <c r="I142">
        <v>0</v>
      </c>
      <c r="J142">
        <v>0</v>
      </c>
    </row>
    <row r="143" spans="1:10" x14ac:dyDescent="0.35">
      <c r="A143" t="str">
        <f>B2&amp;C137&amp;D143</f>
        <v>DISTRIBUCION VOLUMEN X CRITERIO (kg ó litros)CaramelosRTO CENTRO</v>
      </c>
      <c r="B143">
        <v>0</v>
      </c>
      <c r="C143">
        <v>0</v>
      </c>
      <c r="D143" t="s">
        <v>152</v>
      </c>
      <c r="E143">
        <v>0.43102896532822321</v>
      </c>
      <c r="F143">
        <v>19.571432076032686</v>
      </c>
      <c r="G143">
        <v>2.9231046587821932</v>
      </c>
      <c r="H143">
        <v>0</v>
      </c>
      <c r="I143">
        <v>0</v>
      </c>
      <c r="J143">
        <v>0</v>
      </c>
    </row>
    <row r="144" spans="1:10" x14ac:dyDescent="0.35">
      <c r="A144" t="str">
        <f>B2&amp;C137&amp;D144</f>
        <v>DISTRIBUCION VOLUMEN X CRITERIO (kg ó litros)CaramelosNORTE-CENTRO</v>
      </c>
      <c r="B144">
        <v>0</v>
      </c>
      <c r="C144">
        <v>0</v>
      </c>
      <c r="D144" t="s">
        <v>153</v>
      </c>
      <c r="E144">
        <v>24.866543548394933</v>
      </c>
      <c r="F144">
        <v>9.7104220249998185</v>
      </c>
      <c r="G144">
        <v>69.716079014911188</v>
      </c>
      <c r="H144">
        <v>0</v>
      </c>
      <c r="I144">
        <v>0</v>
      </c>
      <c r="J144">
        <v>0</v>
      </c>
    </row>
    <row r="145" spans="1:10" x14ac:dyDescent="0.35">
      <c r="A145" t="str">
        <f>B2&amp;C137&amp;D145</f>
        <v>DISTRIBUCION VOLUMEN X CRITERIO (kg ó litros)CaramelosNOROESTE</v>
      </c>
      <c r="B145">
        <v>0</v>
      </c>
      <c r="C145">
        <v>0</v>
      </c>
      <c r="D145" t="s">
        <v>154</v>
      </c>
      <c r="E145">
        <v>9.3316315664522929</v>
      </c>
      <c r="F145">
        <v>15.412686756362042</v>
      </c>
      <c r="G145">
        <v>2.0219975620448882</v>
      </c>
      <c r="H145">
        <v>0</v>
      </c>
      <c r="I145">
        <v>0</v>
      </c>
      <c r="J145">
        <v>0</v>
      </c>
    </row>
    <row r="146" spans="1:10" x14ac:dyDescent="0.35">
      <c r="A146" t="str">
        <f>B2&amp;C137&amp;D146</f>
        <v>DISTRIBUCION VOLUMEN X CRITERIO (kg ó litros)Caramelos&lt;2MIL</v>
      </c>
      <c r="B146">
        <v>0</v>
      </c>
      <c r="C146">
        <v>0</v>
      </c>
      <c r="D146" t="s">
        <v>29</v>
      </c>
      <c r="E146" t="s">
        <v>168</v>
      </c>
      <c r="F146">
        <v>0.80879711689258471</v>
      </c>
      <c r="G146" t="s">
        <v>168</v>
      </c>
      <c r="H146">
        <v>0</v>
      </c>
      <c r="I146">
        <v>0</v>
      </c>
      <c r="J146">
        <v>0</v>
      </c>
    </row>
    <row r="147" spans="1:10" x14ac:dyDescent="0.35">
      <c r="A147" t="str">
        <f>B2&amp;C137&amp;D147</f>
        <v>DISTRIBUCION VOLUMEN X CRITERIO (kg ó litros)Caramelos2-5MIL</v>
      </c>
      <c r="B147">
        <v>0</v>
      </c>
      <c r="C147">
        <v>0</v>
      </c>
      <c r="D147" t="s">
        <v>32</v>
      </c>
      <c r="E147">
        <v>2.548692792375348</v>
      </c>
      <c r="F147">
        <v>12.226679015283077</v>
      </c>
      <c r="G147" t="s">
        <v>168</v>
      </c>
      <c r="H147">
        <v>0</v>
      </c>
      <c r="I147">
        <v>0</v>
      </c>
      <c r="J147">
        <v>0</v>
      </c>
    </row>
    <row r="148" spans="1:10" x14ac:dyDescent="0.35">
      <c r="A148" t="str">
        <f>B2&amp;C137&amp;D148</f>
        <v>DISTRIBUCION VOLUMEN X CRITERIO (kg ó litros)Caramelos5-10MIL</v>
      </c>
      <c r="B148">
        <v>0</v>
      </c>
      <c r="C148">
        <v>0</v>
      </c>
      <c r="D148" t="s">
        <v>34</v>
      </c>
      <c r="E148" t="s">
        <v>168</v>
      </c>
      <c r="F148">
        <v>8.3187085369741354</v>
      </c>
      <c r="G148" t="s">
        <v>168</v>
      </c>
      <c r="H148">
        <v>0</v>
      </c>
      <c r="I148">
        <v>0</v>
      </c>
      <c r="J148">
        <v>0</v>
      </c>
    </row>
    <row r="149" spans="1:10" x14ac:dyDescent="0.35">
      <c r="A149" t="str">
        <f>B2&amp;C137&amp;D149</f>
        <v>DISTRIBUCION VOLUMEN X CRITERIO (kg ó litros)Caramelos10-30MIL</v>
      </c>
      <c r="B149">
        <v>0</v>
      </c>
      <c r="C149">
        <v>0</v>
      </c>
      <c r="D149" t="s">
        <v>36</v>
      </c>
      <c r="E149">
        <v>28.617443918252317</v>
      </c>
      <c r="F149">
        <v>24.660419285450992</v>
      </c>
      <c r="G149">
        <v>78.866143679498919</v>
      </c>
      <c r="H149">
        <v>0</v>
      </c>
      <c r="I149">
        <v>0</v>
      </c>
      <c r="J149">
        <v>0</v>
      </c>
    </row>
    <row r="150" spans="1:10" x14ac:dyDescent="0.35">
      <c r="A150" t="str">
        <f>B2&amp;C137&amp;D150</f>
        <v>DISTRIBUCION VOLUMEN X CRITERIO (kg ó litros)Caramelos30-100MIL</v>
      </c>
      <c r="B150">
        <v>0</v>
      </c>
      <c r="C150">
        <v>0</v>
      </c>
      <c r="D150" t="s">
        <v>38</v>
      </c>
      <c r="E150">
        <v>11.400634243344996</v>
      </c>
      <c r="F150">
        <v>15.551129431608739</v>
      </c>
      <c r="G150">
        <v>7.6600083874502731</v>
      </c>
      <c r="H150">
        <v>0</v>
      </c>
      <c r="I150">
        <v>0</v>
      </c>
      <c r="J150">
        <v>0</v>
      </c>
    </row>
    <row r="151" spans="1:10" x14ac:dyDescent="0.35">
      <c r="A151" t="str">
        <f>B2&amp;C137&amp;D151</f>
        <v>DISTRIBUCION VOLUMEN X CRITERIO (kg ó litros)Caramelos100-200MIL</v>
      </c>
      <c r="B151">
        <v>0</v>
      </c>
      <c r="C151">
        <v>0</v>
      </c>
      <c r="D151" t="s">
        <v>40</v>
      </c>
      <c r="E151">
        <v>4.9802589735210718</v>
      </c>
      <c r="F151">
        <v>2.1422186285813289</v>
      </c>
      <c r="G151">
        <v>3.3234656392013333</v>
      </c>
      <c r="H151">
        <v>0</v>
      </c>
      <c r="I151">
        <v>0</v>
      </c>
      <c r="J151">
        <v>0</v>
      </c>
    </row>
    <row r="152" spans="1:10" x14ac:dyDescent="0.35">
      <c r="A152" t="str">
        <f>B2&amp;C137&amp;D152</f>
        <v>DISTRIBUCION VOLUMEN X CRITERIO (kg ó litros)Caramelos200-500MIL</v>
      </c>
      <c r="B152">
        <v>0</v>
      </c>
      <c r="C152">
        <v>0</v>
      </c>
      <c r="D152" t="s">
        <v>42</v>
      </c>
      <c r="E152">
        <v>17.806103081172139</v>
      </c>
      <c r="F152">
        <v>33.116963711406036</v>
      </c>
      <c r="G152">
        <v>8.4384515374944566</v>
      </c>
      <c r="H152">
        <v>0</v>
      </c>
      <c r="I152">
        <v>0</v>
      </c>
      <c r="J152">
        <v>0</v>
      </c>
    </row>
    <row r="153" spans="1:10" x14ac:dyDescent="0.35">
      <c r="A153" t="str">
        <f>B2&amp;C137&amp;D153</f>
        <v>DISTRIBUCION VOLUMEN X CRITERIO (kg ó litros)Caramelos&gt;500MIL</v>
      </c>
      <c r="B153">
        <v>0</v>
      </c>
      <c r="C153">
        <v>0</v>
      </c>
      <c r="D153" t="s">
        <v>44</v>
      </c>
      <c r="E153">
        <v>34.646864695081689</v>
      </c>
      <c r="F153">
        <v>3.1750754963917132</v>
      </c>
      <c r="G153">
        <v>1.7119260036425346</v>
      </c>
      <c r="H153">
        <v>0</v>
      </c>
      <c r="I153">
        <v>0</v>
      </c>
      <c r="J153">
        <v>0</v>
      </c>
    </row>
    <row r="154" spans="1:10" x14ac:dyDescent="0.35">
      <c r="A154" t="str">
        <f>B2&amp;C137&amp;D154</f>
        <v>DISTRIBUCION VOLUMEN X CRITERIO (kg ó litros)CaramelosDE 15 A 19 AÑOS</v>
      </c>
      <c r="B154">
        <v>0</v>
      </c>
      <c r="C154">
        <v>0</v>
      </c>
      <c r="D154" t="s">
        <v>155</v>
      </c>
      <c r="E154" t="s">
        <v>168</v>
      </c>
      <c r="F154">
        <v>5.518278824594451</v>
      </c>
      <c r="G154" t="s">
        <v>168</v>
      </c>
      <c r="H154">
        <v>0</v>
      </c>
      <c r="I154">
        <v>0</v>
      </c>
      <c r="J154">
        <v>0</v>
      </c>
    </row>
    <row r="155" spans="1:10" x14ac:dyDescent="0.35">
      <c r="A155" t="str">
        <f>B2&amp;C137&amp;D155</f>
        <v>DISTRIBUCION VOLUMEN X CRITERIO (kg ó litros)CaramelosDE 20 A 24 AÑOS</v>
      </c>
      <c r="B155">
        <v>0</v>
      </c>
      <c r="C155">
        <v>0</v>
      </c>
      <c r="D155" t="s">
        <v>156</v>
      </c>
      <c r="E155">
        <v>7.9340014620307926</v>
      </c>
      <c r="F155">
        <v>0.48819283715018247</v>
      </c>
      <c r="G155">
        <v>1.7921166261380577</v>
      </c>
      <c r="H155">
        <v>0</v>
      </c>
      <c r="I155">
        <v>0</v>
      </c>
      <c r="J155">
        <v>0</v>
      </c>
    </row>
    <row r="156" spans="1:10" x14ac:dyDescent="0.35">
      <c r="A156" t="str">
        <f>B2&amp;C137&amp;D156</f>
        <v>DISTRIBUCION VOLUMEN X CRITERIO (kg ó litros)CaramelosDE 25 A 34 AÑOS</v>
      </c>
      <c r="B156">
        <v>0</v>
      </c>
      <c r="C156">
        <v>0</v>
      </c>
      <c r="D156" t="s">
        <v>157</v>
      </c>
      <c r="E156">
        <v>0.46950926097784551</v>
      </c>
      <c r="F156">
        <v>15.004641734720774</v>
      </c>
      <c r="G156">
        <v>71.892518349935472</v>
      </c>
      <c r="H156">
        <v>0</v>
      </c>
      <c r="I156">
        <v>0</v>
      </c>
      <c r="J156">
        <v>0</v>
      </c>
    </row>
    <row r="157" spans="1:10" x14ac:dyDescent="0.35">
      <c r="A157" t="str">
        <f>B2&amp;C137&amp;D157</f>
        <v>DISTRIBUCION VOLUMEN X CRITERIO (kg ó litros)CaramelosDE 35 A 49 AÑOS</v>
      </c>
      <c r="B157">
        <v>0</v>
      </c>
      <c r="C157">
        <v>0</v>
      </c>
      <c r="D157" t="s">
        <v>158</v>
      </c>
      <c r="E157">
        <v>19.167530835600385</v>
      </c>
      <c r="F157">
        <v>22.580131145847783</v>
      </c>
      <c r="G157">
        <v>6.8191913431630846</v>
      </c>
      <c r="H157">
        <v>0</v>
      </c>
      <c r="I157">
        <v>0</v>
      </c>
      <c r="J157">
        <v>0</v>
      </c>
    </row>
    <row r="158" spans="1:10" x14ac:dyDescent="0.35">
      <c r="A158" t="str">
        <f>B2&amp;C137&amp;D158</f>
        <v>DISTRIBUCION VOLUMEN X CRITERIO (kg ó litros)CaramelosDE 50 A 59 AÑOS</v>
      </c>
      <c r="B158">
        <v>0</v>
      </c>
      <c r="C158">
        <v>0</v>
      </c>
      <c r="D158" t="s">
        <v>159</v>
      </c>
      <c r="E158">
        <v>32.39636573146084</v>
      </c>
      <c r="F158">
        <v>54.791749692091472</v>
      </c>
      <c r="G158">
        <v>8.5634899144827035</v>
      </c>
      <c r="H158">
        <v>0</v>
      </c>
      <c r="I158">
        <v>0</v>
      </c>
      <c r="J158">
        <v>0</v>
      </c>
    </row>
    <row r="159" spans="1:10" x14ac:dyDescent="0.35">
      <c r="A159" t="str">
        <f>B2&amp;C137&amp;D159</f>
        <v>DISTRIBUCION VOLUMEN X CRITERIO (kg ó litros)CaramelosDE 60 A 75 AÑOS</v>
      </c>
      <c r="B159">
        <v>0</v>
      </c>
      <c r="C159">
        <v>0</v>
      </c>
      <c r="D159" t="s">
        <v>160</v>
      </c>
      <c r="E159">
        <v>40.032595014432552</v>
      </c>
      <c r="F159">
        <v>1.6169872355046071</v>
      </c>
      <c r="G159">
        <v>10.932684584285649</v>
      </c>
      <c r="H159">
        <v>0</v>
      </c>
      <c r="I159">
        <v>0</v>
      </c>
      <c r="J159">
        <v>0</v>
      </c>
    </row>
    <row r="160" spans="1:10" x14ac:dyDescent="0.35">
      <c r="A160" t="str">
        <f>B2&amp;C137&amp;D160</f>
        <v>DISTRIBUCION VOLUMEN X CRITERIO (kg ó litros)CaramelosALTA Y MEDIA ALTA</v>
      </c>
      <c r="B160">
        <v>0</v>
      </c>
      <c r="C160">
        <v>0</v>
      </c>
      <c r="D160" t="s">
        <v>161</v>
      </c>
      <c r="E160">
        <v>3.8950925646784076</v>
      </c>
      <c r="F160">
        <v>9.5889814500371386</v>
      </c>
      <c r="G160">
        <v>5.8239347624670676</v>
      </c>
      <c r="H160">
        <v>0</v>
      </c>
      <c r="I160">
        <v>0</v>
      </c>
      <c r="J160">
        <v>0</v>
      </c>
    </row>
    <row r="161" spans="1:10" x14ac:dyDescent="0.35">
      <c r="A161" t="str">
        <f>B2&amp;C137&amp;D161</f>
        <v>DISTRIBUCION VOLUMEN X CRITERIO (kg ó litros)CaramelosMEDIA</v>
      </c>
      <c r="B161">
        <v>0</v>
      </c>
      <c r="C161">
        <v>0</v>
      </c>
      <c r="D161" t="s">
        <v>162</v>
      </c>
      <c r="E161">
        <v>71.423404734899151</v>
      </c>
      <c r="F161">
        <v>39.073644128933587</v>
      </c>
      <c r="G161">
        <v>5.8473973921349005</v>
      </c>
      <c r="H161">
        <v>0</v>
      </c>
      <c r="I161">
        <v>0</v>
      </c>
      <c r="J161">
        <v>0</v>
      </c>
    </row>
    <row r="162" spans="1:10" x14ac:dyDescent="0.35">
      <c r="A162" t="str">
        <f>B2&amp;C137&amp;D162</f>
        <v>DISTRIBUCION VOLUMEN X CRITERIO (kg ó litros)CaramelosMEDIA BAJA</v>
      </c>
      <c r="B162">
        <v>0</v>
      </c>
      <c r="C162">
        <v>0</v>
      </c>
      <c r="D162" t="s">
        <v>163</v>
      </c>
      <c r="E162">
        <v>8.3778427321436144</v>
      </c>
      <c r="F162">
        <v>18.823356857933675</v>
      </c>
      <c r="G162">
        <v>17.718612583415087</v>
      </c>
      <c r="H162">
        <v>0</v>
      </c>
      <c r="I162">
        <v>0</v>
      </c>
      <c r="J162">
        <v>0</v>
      </c>
    </row>
    <row r="163" spans="1:10" x14ac:dyDescent="0.35">
      <c r="A163" t="str">
        <f>B2&amp;C137&amp;D163</f>
        <v>DISTRIBUCION VOLUMEN X CRITERIO (kg ó litros)CaramelosBAJA</v>
      </c>
      <c r="B163">
        <v>0</v>
      </c>
      <c r="C163">
        <v>0</v>
      </c>
      <c r="D163" t="s">
        <v>164</v>
      </c>
      <c r="E163">
        <v>16.303664294033364</v>
      </c>
      <c r="F163">
        <v>32.514003040083992</v>
      </c>
      <c r="G163">
        <v>70.610058378685466</v>
      </c>
      <c r="H163">
        <v>0</v>
      </c>
      <c r="I163">
        <v>0</v>
      </c>
      <c r="J163">
        <v>0</v>
      </c>
    </row>
    <row r="164" spans="1:10" x14ac:dyDescent="0.35">
      <c r="A164" t="str">
        <f>B2&amp;C164&amp;D164</f>
        <v>DISTRIBUCION VOLUMEN X CRITERIO (kg ó litros)GolosinasT.ESPAÑA</v>
      </c>
      <c r="B164">
        <v>0</v>
      </c>
      <c r="C164" t="s">
        <v>101</v>
      </c>
      <c r="D164" t="s">
        <v>59</v>
      </c>
      <c r="E164">
        <v>100</v>
      </c>
      <c r="F164">
        <v>100</v>
      </c>
      <c r="G164">
        <v>100</v>
      </c>
      <c r="H164">
        <v>0</v>
      </c>
      <c r="I164">
        <v>0</v>
      </c>
      <c r="J164">
        <v>0</v>
      </c>
    </row>
    <row r="165" spans="1:10" x14ac:dyDescent="0.35">
      <c r="A165" t="str">
        <f>B2&amp;C164&amp;D165</f>
        <v>DISTRIBUCION VOLUMEN X CRITERIO (kg ó litros)GolosinasBCN AM</v>
      </c>
      <c r="B165">
        <v>0</v>
      </c>
      <c r="C165">
        <v>0</v>
      </c>
      <c r="D165" t="s">
        <v>147</v>
      </c>
      <c r="E165">
        <v>8.4250117054660389</v>
      </c>
      <c r="F165">
        <v>11.599086860935968</v>
      </c>
      <c r="G165">
        <v>10.043382794175102</v>
      </c>
      <c r="H165">
        <v>0</v>
      </c>
      <c r="I165">
        <v>0</v>
      </c>
      <c r="J165">
        <v>0</v>
      </c>
    </row>
    <row r="166" spans="1:10" x14ac:dyDescent="0.35">
      <c r="A166" t="str">
        <f>B2&amp;C164&amp;D166</f>
        <v>DISTRIBUCION VOLUMEN X CRITERIO (kg ó litros)GolosinasREST.CAT ARAGON</v>
      </c>
      <c r="B166">
        <v>0</v>
      </c>
      <c r="C166">
        <v>0</v>
      </c>
      <c r="D166" t="s">
        <v>148</v>
      </c>
      <c r="E166">
        <v>8.6729262430144605</v>
      </c>
      <c r="F166">
        <v>4.6128674737339157</v>
      </c>
      <c r="G166">
        <v>5.8470200453151273</v>
      </c>
      <c r="H166">
        <v>0</v>
      </c>
      <c r="I166">
        <v>0</v>
      </c>
      <c r="J166">
        <v>0</v>
      </c>
    </row>
    <row r="167" spans="1:10" x14ac:dyDescent="0.35">
      <c r="A167" t="str">
        <f>B2&amp;C164&amp;D167</f>
        <v>DISTRIBUCION VOLUMEN X CRITERIO (kg ó litros)GolosinasLEVANTE</v>
      </c>
      <c r="B167">
        <v>0</v>
      </c>
      <c r="C167">
        <v>0</v>
      </c>
      <c r="D167" t="s">
        <v>149</v>
      </c>
      <c r="E167">
        <v>7.3123111594639303</v>
      </c>
      <c r="F167">
        <v>6.0325171916698785</v>
      </c>
      <c r="G167">
        <v>1.3484136336836361</v>
      </c>
      <c r="H167">
        <v>0</v>
      </c>
      <c r="I167">
        <v>0</v>
      </c>
      <c r="J167">
        <v>0</v>
      </c>
    </row>
    <row r="168" spans="1:10" x14ac:dyDescent="0.35">
      <c r="A168" t="str">
        <f>B2&amp;C164&amp;D168</f>
        <v>DISTRIBUCION VOLUMEN X CRITERIO (kg ó litros)GolosinasANDALUCIA</v>
      </c>
      <c r="B168">
        <v>0</v>
      </c>
      <c r="C168">
        <v>0</v>
      </c>
      <c r="D168" t="s">
        <v>150</v>
      </c>
      <c r="E168">
        <v>36.78824028384863</v>
      </c>
      <c r="F168">
        <v>17.867054282423208</v>
      </c>
      <c r="G168">
        <v>10.416383070339609</v>
      </c>
      <c r="H168">
        <v>0</v>
      </c>
      <c r="I168">
        <v>0</v>
      </c>
      <c r="J168">
        <v>0</v>
      </c>
    </row>
    <row r="169" spans="1:10" x14ac:dyDescent="0.35">
      <c r="A169" t="str">
        <f>B2&amp;C164&amp;D169</f>
        <v>DISTRIBUCION VOLUMEN X CRITERIO (kg ó litros)GolosinasMDD AM</v>
      </c>
      <c r="B169">
        <v>0</v>
      </c>
      <c r="C169">
        <v>0</v>
      </c>
      <c r="D169" t="s">
        <v>151</v>
      </c>
      <c r="E169">
        <v>26.916231554861742</v>
      </c>
      <c r="F169">
        <v>18.387029095602866</v>
      </c>
      <c r="G169">
        <v>6.4677127226028812</v>
      </c>
      <c r="H169">
        <v>0</v>
      </c>
      <c r="I169">
        <v>0</v>
      </c>
      <c r="J169">
        <v>0</v>
      </c>
    </row>
    <row r="170" spans="1:10" x14ac:dyDescent="0.35">
      <c r="A170" t="str">
        <f>B2&amp;C164&amp;D170</f>
        <v>DISTRIBUCION VOLUMEN X CRITERIO (kg ó litros)GolosinasRTO CENTRO</v>
      </c>
      <c r="B170">
        <v>0</v>
      </c>
      <c r="C170">
        <v>0</v>
      </c>
      <c r="D170" t="s">
        <v>152</v>
      </c>
      <c r="E170">
        <v>3.26381092086742</v>
      </c>
      <c r="F170">
        <v>12.050162417814292</v>
      </c>
      <c r="G170">
        <v>2.4418797250742053</v>
      </c>
      <c r="H170">
        <v>0</v>
      </c>
      <c r="I170">
        <v>0</v>
      </c>
      <c r="J170">
        <v>0</v>
      </c>
    </row>
    <row r="171" spans="1:10" x14ac:dyDescent="0.35">
      <c r="A171" t="str">
        <f>B2&amp;C164&amp;D171</f>
        <v>DISTRIBUCION VOLUMEN X CRITERIO (kg ó litros)GolosinasNORTE-CENTRO</v>
      </c>
      <c r="B171">
        <v>0</v>
      </c>
      <c r="C171">
        <v>0</v>
      </c>
      <c r="D171" t="s">
        <v>153</v>
      </c>
      <c r="E171">
        <v>7.6243303199942103</v>
      </c>
      <c r="F171">
        <v>23.631899373456989</v>
      </c>
      <c r="G171">
        <v>49.93760377704043</v>
      </c>
      <c r="H171">
        <v>0</v>
      </c>
      <c r="I171">
        <v>0</v>
      </c>
      <c r="J171">
        <v>0</v>
      </c>
    </row>
    <row r="172" spans="1:10" x14ac:dyDescent="0.35">
      <c r="A172" t="str">
        <f>B2&amp;C164&amp;D172</f>
        <v>DISTRIBUCION VOLUMEN X CRITERIO (kg ó litros)GolosinasNOROESTE</v>
      </c>
      <c r="B172">
        <v>0</v>
      </c>
      <c r="C172">
        <v>0</v>
      </c>
      <c r="D172" t="s">
        <v>154</v>
      </c>
      <c r="E172">
        <v>0.99713333992689956</v>
      </c>
      <c r="F172">
        <v>5.8193704101453294</v>
      </c>
      <c r="G172">
        <v>13.49761041350242</v>
      </c>
      <c r="H172">
        <v>0</v>
      </c>
      <c r="I172">
        <v>0</v>
      </c>
      <c r="J172">
        <v>0</v>
      </c>
    </row>
    <row r="173" spans="1:10" x14ac:dyDescent="0.35">
      <c r="A173" t="str">
        <f>B2&amp;C164&amp;D173</f>
        <v>DISTRIBUCION VOLUMEN X CRITERIO (kg ó litros)Golosinas&lt;2MIL</v>
      </c>
      <c r="B173">
        <v>0</v>
      </c>
      <c r="C173">
        <v>0</v>
      </c>
      <c r="D173" t="s">
        <v>29</v>
      </c>
      <c r="E173">
        <v>0.65367630061874515</v>
      </c>
      <c r="F173" t="s">
        <v>168</v>
      </c>
      <c r="G173">
        <v>3.1844871232735619</v>
      </c>
      <c r="H173">
        <v>0</v>
      </c>
      <c r="I173">
        <v>0</v>
      </c>
      <c r="J173">
        <v>0</v>
      </c>
    </row>
    <row r="174" spans="1:10" x14ac:dyDescent="0.35">
      <c r="A174" t="str">
        <f>B2&amp;C164&amp;D174</f>
        <v>DISTRIBUCION VOLUMEN X CRITERIO (kg ó litros)Golosinas2-5MIL</v>
      </c>
      <c r="B174">
        <v>0</v>
      </c>
      <c r="C174">
        <v>0</v>
      </c>
      <c r="D174" t="s">
        <v>32</v>
      </c>
      <c r="E174">
        <v>0.19111722348598909</v>
      </c>
      <c r="F174">
        <v>9.4230197644816656</v>
      </c>
      <c r="G174">
        <v>0.23111087020671897</v>
      </c>
      <c r="H174">
        <v>0</v>
      </c>
      <c r="I174">
        <v>0</v>
      </c>
      <c r="J174">
        <v>0</v>
      </c>
    </row>
    <row r="175" spans="1:10" x14ac:dyDescent="0.35">
      <c r="A175" t="str">
        <f>B2&amp;C164&amp;D175</f>
        <v>DISTRIBUCION VOLUMEN X CRITERIO (kg ó litros)Golosinas5-10MIL</v>
      </c>
      <c r="B175">
        <v>0</v>
      </c>
      <c r="C175">
        <v>0</v>
      </c>
      <c r="D175" t="s">
        <v>34</v>
      </c>
      <c r="E175">
        <v>4.0664761705448971</v>
      </c>
      <c r="F175" t="s">
        <v>168</v>
      </c>
      <c r="G175">
        <v>4.081796933072563</v>
      </c>
      <c r="H175">
        <v>0</v>
      </c>
      <c r="I175">
        <v>0</v>
      </c>
      <c r="J175">
        <v>0</v>
      </c>
    </row>
    <row r="176" spans="1:10" x14ac:dyDescent="0.35">
      <c r="A176" t="str">
        <f>B2&amp;C164&amp;D176</f>
        <v>DISTRIBUCION VOLUMEN X CRITERIO (kg ó litros)Golosinas10-30MIL</v>
      </c>
      <c r="B176">
        <v>0</v>
      </c>
      <c r="C176">
        <v>0</v>
      </c>
      <c r="D176" t="s">
        <v>36</v>
      </c>
      <c r="E176">
        <v>11.476811578835619</v>
      </c>
      <c r="F176">
        <v>17.571624825623015</v>
      </c>
      <c r="G176">
        <v>58.262889355140778</v>
      </c>
      <c r="H176">
        <v>0</v>
      </c>
      <c r="I176">
        <v>0</v>
      </c>
      <c r="J176">
        <v>0</v>
      </c>
    </row>
    <row r="177" spans="1:10" x14ac:dyDescent="0.35">
      <c r="A177" t="str">
        <f>B2&amp;C164&amp;D177</f>
        <v>DISTRIBUCION VOLUMEN X CRITERIO (kg ó litros)Golosinas30-100MIL</v>
      </c>
      <c r="B177">
        <v>0</v>
      </c>
      <c r="C177">
        <v>0</v>
      </c>
      <c r="D177" t="s">
        <v>38</v>
      </c>
      <c r="E177">
        <v>36.83477306574288</v>
      </c>
      <c r="F177">
        <v>15.034199964945039</v>
      </c>
      <c r="G177">
        <v>14.552541746646675</v>
      </c>
      <c r="H177">
        <v>0</v>
      </c>
      <c r="I177">
        <v>0</v>
      </c>
      <c r="J177">
        <v>0</v>
      </c>
    </row>
    <row r="178" spans="1:10" x14ac:dyDescent="0.35">
      <c r="A178" t="str">
        <f>B2&amp;C164&amp;D178</f>
        <v>DISTRIBUCION VOLUMEN X CRITERIO (kg ó litros)Golosinas100-200MIL</v>
      </c>
      <c r="B178">
        <v>0</v>
      </c>
      <c r="C178">
        <v>0</v>
      </c>
      <c r="D178" t="s">
        <v>40</v>
      </c>
      <c r="E178">
        <v>3.5939728684860657</v>
      </c>
      <c r="F178">
        <v>12.598392788570468</v>
      </c>
      <c r="G178">
        <v>2.4837118534288276</v>
      </c>
      <c r="H178">
        <v>0</v>
      </c>
      <c r="I178">
        <v>0</v>
      </c>
      <c r="J178">
        <v>0</v>
      </c>
    </row>
    <row r="179" spans="1:10" x14ac:dyDescent="0.35">
      <c r="A179" t="str">
        <f>B2&amp;C164&amp;D179</f>
        <v>DISTRIBUCION VOLUMEN X CRITERIO (kg ó litros)Golosinas200-500MIL</v>
      </c>
      <c r="B179">
        <v>0</v>
      </c>
      <c r="C179">
        <v>0</v>
      </c>
      <c r="D179" t="s">
        <v>42</v>
      </c>
      <c r="E179">
        <v>10.660002944181135</v>
      </c>
      <c r="F179">
        <v>26.489535944379504</v>
      </c>
      <c r="G179">
        <v>8.1992060079117444</v>
      </c>
      <c r="H179">
        <v>0</v>
      </c>
      <c r="I179">
        <v>0</v>
      </c>
      <c r="J179">
        <v>0</v>
      </c>
    </row>
    <row r="180" spans="1:10" x14ac:dyDescent="0.35">
      <c r="A180" t="str">
        <f>B2&amp;C164&amp;D180</f>
        <v>DISTRIBUCION VOLUMEN X CRITERIO (kg ó litros)Golosinas&gt;500MIL</v>
      </c>
      <c r="B180">
        <v>0</v>
      </c>
      <c r="C180">
        <v>0</v>
      </c>
      <c r="D180" t="s">
        <v>44</v>
      </c>
      <c r="E180">
        <v>32.523165234103999</v>
      </c>
      <c r="F180">
        <v>18.883213644706014</v>
      </c>
      <c r="G180">
        <v>9.0042786693760348</v>
      </c>
      <c r="H180">
        <v>0</v>
      </c>
      <c r="I180">
        <v>0</v>
      </c>
      <c r="J180">
        <v>0</v>
      </c>
    </row>
    <row r="181" spans="1:10" x14ac:dyDescent="0.35">
      <c r="A181" t="str">
        <f>B2&amp;C164&amp;D181</f>
        <v>DISTRIBUCION VOLUMEN X CRITERIO (kg ó litros)GolosinasDE 15 A 19 AÑOS</v>
      </c>
      <c r="B181">
        <v>0</v>
      </c>
      <c r="C181">
        <v>0</v>
      </c>
      <c r="D181" t="s">
        <v>155</v>
      </c>
      <c r="E181">
        <v>5.2751123740835064</v>
      </c>
      <c r="F181">
        <v>7.3758290743905848</v>
      </c>
      <c r="G181">
        <v>0.18993865339070326</v>
      </c>
      <c r="H181">
        <v>0</v>
      </c>
      <c r="I181">
        <v>0</v>
      </c>
      <c r="J181">
        <v>0</v>
      </c>
    </row>
    <row r="182" spans="1:10" x14ac:dyDescent="0.35">
      <c r="A182" t="str">
        <f>B2&amp;C164&amp;D182</f>
        <v>DISTRIBUCION VOLUMEN X CRITERIO (kg ó litros)GolosinasDE 20 A 24 AÑOS</v>
      </c>
      <c r="B182">
        <v>0</v>
      </c>
      <c r="C182">
        <v>0</v>
      </c>
      <c r="D182" t="s">
        <v>156</v>
      </c>
      <c r="E182">
        <v>9.0110948474362136</v>
      </c>
      <c r="F182">
        <v>1.5743032228776581</v>
      </c>
      <c r="G182">
        <v>11.451716731913571</v>
      </c>
      <c r="H182">
        <v>0</v>
      </c>
      <c r="I182">
        <v>0</v>
      </c>
      <c r="J182">
        <v>0</v>
      </c>
    </row>
    <row r="183" spans="1:10" x14ac:dyDescent="0.35">
      <c r="A183" t="str">
        <f>B2&amp;C164&amp;D183</f>
        <v>DISTRIBUCION VOLUMEN X CRITERIO (kg ó litros)GolosinasDE 25 A 34 AÑOS</v>
      </c>
      <c r="B183">
        <v>0</v>
      </c>
      <c r="C183">
        <v>0</v>
      </c>
      <c r="D183" t="s">
        <v>157</v>
      </c>
      <c r="E183">
        <v>21.055563561502424</v>
      </c>
      <c r="F183">
        <v>15.23941550459911</v>
      </c>
      <c r="G183">
        <v>52.011001803735866</v>
      </c>
      <c r="H183">
        <v>0</v>
      </c>
      <c r="I183">
        <v>0</v>
      </c>
      <c r="J183">
        <v>0</v>
      </c>
    </row>
    <row r="184" spans="1:10" x14ac:dyDescent="0.35">
      <c r="A184" t="str">
        <f>B2&amp;C164&amp;D184</f>
        <v>DISTRIBUCION VOLUMEN X CRITERIO (kg ó litros)GolosinasDE 35 A 49 AÑOS</v>
      </c>
      <c r="B184">
        <v>0</v>
      </c>
      <c r="C184">
        <v>0</v>
      </c>
      <c r="D184" t="s">
        <v>158</v>
      </c>
      <c r="E184">
        <v>30.506541770123601</v>
      </c>
      <c r="F184">
        <v>43.787047618276191</v>
      </c>
      <c r="G184">
        <v>26.61355567883183</v>
      </c>
      <c r="H184">
        <v>0</v>
      </c>
      <c r="I184">
        <v>0</v>
      </c>
      <c r="J184">
        <v>0</v>
      </c>
    </row>
    <row r="185" spans="1:10" x14ac:dyDescent="0.35">
      <c r="A185" t="str">
        <f>B2&amp;C164&amp;D185</f>
        <v>DISTRIBUCION VOLUMEN X CRITERIO (kg ó litros)GolosinasDE 50 A 59 AÑOS</v>
      </c>
      <c r="B185">
        <v>0</v>
      </c>
      <c r="C185">
        <v>0</v>
      </c>
      <c r="D185" t="s">
        <v>159</v>
      </c>
      <c r="E185">
        <v>29.697817196278987</v>
      </c>
      <c r="F185">
        <v>27.507680756550307</v>
      </c>
      <c r="G185">
        <v>8.6527604752289342</v>
      </c>
      <c r="H185">
        <v>0</v>
      </c>
      <c r="I185">
        <v>0</v>
      </c>
      <c r="J185">
        <v>0</v>
      </c>
    </row>
    <row r="186" spans="1:10" x14ac:dyDescent="0.35">
      <c r="A186" t="str">
        <f>B2&amp;C164&amp;D186</f>
        <v>DISTRIBUCION VOLUMEN X CRITERIO (kg ó litros)GolosinasDE 60 A 75 AÑOS</v>
      </c>
      <c r="B186">
        <v>0</v>
      </c>
      <c r="C186">
        <v>0</v>
      </c>
      <c r="D186" t="s">
        <v>160</v>
      </c>
      <c r="E186">
        <v>4.4538616663879891</v>
      </c>
      <c r="F186">
        <v>4.5157121406258254</v>
      </c>
      <c r="G186">
        <v>1.0810297411964749</v>
      </c>
      <c r="H186">
        <v>0</v>
      </c>
      <c r="I186">
        <v>0</v>
      </c>
      <c r="J186">
        <v>0</v>
      </c>
    </row>
    <row r="187" spans="1:10" x14ac:dyDescent="0.35">
      <c r="A187" t="str">
        <f>B2&amp;C164&amp;D187</f>
        <v>DISTRIBUCION VOLUMEN X CRITERIO (kg ó litros)GolosinasALTA Y MEDIA ALTA</v>
      </c>
      <c r="B187">
        <v>0</v>
      </c>
      <c r="C187">
        <v>0</v>
      </c>
      <c r="D187" t="s">
        <v>161</v>
      </c>
      <c r="E187">
        <v>3.028792007903149</v>
      </c>
      <c r="F187">
        <v>10.052541773067759</v>
      </c>
      <c r="G187">
        <v>5.7094654403180547</v>
      </c>
      <c r="H187">
        <v>0</v>
      </c>
      <c r="I187">
        <v>0</v>
      </c>
      <c r="J187">
        <v>0</v>
      </c>
    </row>
    <row r="188" spans="1:10" x14ac:dyDescent="0.35">
      <c r="A188" t="str">
        <f>B2&amp;C164&amp;D188</f>
        <v>DISTRIBUCION VOLUMEN X CRITERIO (kg ó litros)GolosinasMEDIA</v>
      </c>
      <c r="B188">
        <v>0</v>
      </c>
      <c r="C188">
        <v>0</v>
      </c>
      <c r="D188" t="s">
        <v>162</v>
      </c>
      <c r="E188">
        <v>18.466144643379838</v>
      </c>
      <c r="F188">
        <v>39.216818552760984</v>
      </c>
      <c r="G188">
        <v>16.748989541968729</v>
      </c>
      <c r="H188">
        <v>0</v>
      </c>
      <c r="I188">
        <v>0</v>
      </c>
      <c r="J188">
        <v>0</v>
      </c>
    </row>
    <row r="189" spans="1:10" x14ac:dyDescent="0.35">
      <c r="A189" t="str">
        <f>B2&amp;C164&amp;D189</f>
        <v>DISTRIBUCION VOLUMEN X CRITERIO (kg ó litros)GolosinasMEDIA BAJA</v>
      </c>
      <c r="B189">
        <v>0</v>
      </c>
      <c r="C189">
        <v>0</v>
      </c>
      <c r="D189" t="s">
        <v>163</v>
      </c>
      <c r="E189">
        <v>44.734754602911927</v>
      </c>
      <c r="F189">
        <v>38.309698492174427</v>
      </c>
      <c r="G189">
        <v>20.98218996945695</v>
      </c>
      <c r="H189">
        <v>0</v>
      </c>
      <c r="I189">
        <v>0</v>
      </c>
      <c r="J189">
        <v>0</v>
      </c>
    </row>
    <row r="190" spans="1:10" x14ac:dyDescent="0.35">
      <c r="A190" t="str">
        <f>B2&amp;C164&amp;D190</f>
        <v>DISTRIBUCION VOLUMEN X CRITERIO (kg ó litros)GolosinasBAJA</v>
      </c>
      <c r="B190">
        <v>0</v>
      </c>
      <c r="C190">
        <v>0</v>
      </c>
      <c r="D190" t="s">
        <v>164</v>
      </c>
      <c r="E190">
        <v>33.770296591376287</v>
      </c>
      <c r="F190">
        <v>12.420935816617712</v>
      </c>
      <c r="G190">
        <v>56.559373113895894</v>
      </c>
      <c r="H190">
        <v>0</v>
      </c>
      <c r="I190">
        <v>0</v>
      </c>
      <c r="J190">
        <v>0</v>
      </c>
    </row>
    <row r="191" spans="1:10" x14ac:dyDescent="0.35">
      <c r="A191" t="str">
        <f>B191&amp;C191&amp;D191</f>
        <v>PENETRACION (%)Total AperitivosT.ESPAÑA</v>
      </c>
      <c r="B191" t="s">
        <v>139</v>
      </c>
      <c r="C191" t="s">
        <v>18</v>
      </c>
      <c r="D191" t="s">
        <v>59</v>
      </c>
      <c r="E191">
        <v>8.0757239999999992</v>
      </c>
      <c r="F191">
        <v>7.6155169999999996</v>
      </c>
      <c r="G191">
        <v>6.81785</v>
      </c>
      <c r="H191">
        <v>0</v>
      </c>
      <c r="I191">
        <v>0</v>
      </c>
      <c r="J191">
        <v>0</v>
      </c>
    </row>
    <row r="192" spans="1:10" x14ac:dyDescent="0.35">
      <c r="A192" t="str">
        <f>B191&amp;C191&amp;D192</f>
        <v>PENETRACION (%)Total AperitivosBCN AM</v>
      </c>
      <c r="B192">
        <v>0</v>
      </c>
      <c r="C192">
        <v>0</v>
      </c>
      <c r="D192" t="s">
        <v>147</v>
      </c>
      <c r="E192">
        <v>8.3861600000000003</v>
      </c>
      <c r="F192">
        <v>7.4601829999999998</v>
      </c>
      <c r="G192">
        <v>5.7644539999999997</v>
      </c>
      <c r="H192">
        <v>0</v>
      </c>
      <c r="I192">
        <v>0</v>
      </c>
      <c r="J192">
        <v>0</v>
      </c>
    </row>
    <row r="193" spans="1:10" x14ac:dyDescent="0.35">
      <c r="A193" t="str">
        <f>B191&amp;C191&amp;D193</f>
        <v>PENETRACION (%)Total AperitivosREST.CAT ARAGON</v>
      </c>
      <c r="B193">
        <v>0</v>
      </c>
      <c r="C193">
        <v>0</v>
      </c>
      <c r="D193" t="s">
        <v>148</v>
      </c>
      <c r="E193">
        <v>6.9945529999999998</v>
      </c>
      <c r="F193">
        <v>5.1711960000000001</v>
      </c>
      <c r="G193">
        <v>3.6989990000000001</v>
      </c>
      <c r="H193">
        <v>0</v>
      </c>
      <c r="I193">
        <v>0</v>
      </c>
      <c r="J193">
        <v>0</v>
      </c>
    </row>
    <row r="194" spans="1:10" x14ac:dyDescent="0.35">
      <c r="A194" t="str">
        <f>B191&amp;C191&amp;D194</f>
        <v>PENETRACION (%)Total AperitivosLEVANTE</v>
      </c>
      <c r="B194">
        <v>0</v>
      </c>
      <c r="C194">
        <v>0</v>
      </c>
      <c r="D194" t="s">
        <v>149</v>
      </c>
      <c r="E194">
        <v>9.0402570000000004</v>
      </c>
      <c r="F194">
        <v>9.8537999999999997</v>
      </c>
      <c r="G194">
        <v>13.979660000000001</v>
      </c>
      <c r="H194">
        <v>0</v>
      </c>
      <c r="I194">
        <v>0</v>
      </c>
      <c r="J194">
        <v>0</v>
      </c>
    </row>
    <row r="195" spans="1:10" x14ac:dyDescent="0.35">
      <c r="A195" t="str">
        <f>B191&amp;C191&amp;D195</f>
        <v>PENETRACION (%)Total AperitivosANDALUCIA</v>
      </c>
      <c r="B195">
        <v>0</v>
      </c>
      <c r="C195">
        <v>0</v>
      </c>
      <c r="D195" t="s">
        <v>150</v>
      </c>
      <c r="E195">
        <v>8.1833360000000006</v>
      </c>
      <c r="F195">
        <v>9.0589399999999998</v>
      </c>
      <c r="G195">
        <v>8.6754580000000008</v>
      </c>
      <c r="H195">
        <v>0</v>
      </c>
      <c r="I195">
        <v>0</v>
      </c>
      <c r="J195">
        <v>0</v>
      </c>
    </row>
    <row r="196" spans="1:10" x14ac:dyDescent="0.35">
      <c r="A196" t="str">
        <f>B191&amp;C191&amp;D196</f>
        <v>PENETRACION (%)Total AperitivosMDD AM</v>
      </c>
      <c r="B196">
        <v>0</v>
      </c>
      <c r="C196">
        <v>0</v>
      </c>
      <c r="D196" t="s">
        <v>151</v>
      </c>
      <c r="E196">
        <v>11.0671</v>
      </c>
      <c r="F196">
        <v>8.3076539999999994</v>
      </c>
      <c r="G196">
        <v>6.4896630000000002</v>
      </c>
      <c r="H196">
        <v>0</v>
      </c>
      <c r="I196">
        <v>0</v>
      </c>
      <c r="J196">
        <v>0</v>
      </c>
    </row>
    <row r="197" spans="1:10" x14ac:dyDescent="0.35">
      <c r="A197" t="str">
        <f>B191&amp;C191&amp;D197</f>
        <v>PENETRACION (%)Total AperitivosRTO CENTRO</v>
      </c>
      <c r="B197">
        <v>0</v>
      </c>
      <c r="C197">
        <v>0</v>
      </c>
      <c r="D197" t="s">
        <v>152</v>
      </c>
      <c r="E197">
        <v>7.0339070000000001</v>
      </c>
      <c r="F197">
        <v>9.4881960000000003</v>
      </c>
      <c r="G197">
        <v>10.627230000000001</v>
      </c>
      <c r="H197">
        <v>0</v>
      </c>
      <c r="I197">
        <v>0</v>
      </c>
      <c r="J197">
        <v>0</v>
      </c>
    </row>
    <row r="198" spans="1:10" x14ac:dyDescent="0.35">
      <c r="A198" t="str">
        <f>B191&amp;C191&amp;D198</f>
        <v>PENETRACION (%)Total AperitivosNORTE-CENTRO</v>
      </c>
      <c r="B198">
        <v>0</v>
      </c>
      <c r="C198">
        <v>0</v>
      </c>
      <c r="D198" t="s">
        <v>153</v>
      </c>
      <c r="E198">
        <v>10.833310000000001</v>
      </c>
      <c r="F198">
        <v>5.8582530000000004</v>
      </c>
      <c r="G198">
        <v>4.0303459999999998</v>
      </c>
      <c r="H198">
        <v>0</v>
      </c>
      <c r="I198">
        <v>0</v>
      </c>
      <c r="J198">
        <v>0</v>
      </c>
    </row>
    <row r="199" spans="1:10" x14ac:dyDescent="0.35">
      <c r="A199" t="str">
        <f>B191&amp;C191&amp;D199</f>
        <v>PENETRACION (%)Total AperitivosNOROESTE</v>
      </c>
      <c r="B199">
        <v>0</v>
      </c>
      <c r="C199">
        <v>0</v>
      </c>
      <c r="D199" t="s">
        <v>154</v>
      </c>
      <c r="E199">
        <v>5.1200749999999999</v>
      </c>
      <c r="F199">
        <v>8.214461</v>
      </c>
      <c r="G199">
        <v>7.6100310000000002</v>
      </c>
      <c r="H199">
        <v>0</v>
      </c>
      <c r="I199">
        <v>0</v>
      </c>
      <c r="J199">
        <v>0</v>
      </c>
    </row>
    <row r="200" spans="1:10" x14ac:dyDescent="0.35">
      <c r="A200" t="str">
        <f>B191&amp;C191&amp;D200</f>
        <v>PENETRACION (%)Total Aperitivos&lt;2MIL</v>
      </c>
      <c r="B200">
        <v>0</v>
      </c>
      <c r="C200">
        <v>0</v>
      </c>
      <c r="D200" t="s">
        <v>29</v>
      </c>
      <c r="E200">
        <v>8.4954330000000002</v>
      </c>
      <c r="F200">
        <v>2.3314699999999999</v>
      </c>
      <c r="G200">
        <v>1.9688950000000001</v>
      </c>
      <c r="H200">
        <v>0</v>
      </c>
      <c r="I200">
        <v>0</v>
      </c>
      <c r="J200">
        <v>0</v>
      </c>
    </row>
    <row r="201" spans="1:10" x14ac:dyDescent="0.35">
      <c r="A201" t="str">
        <f>B191&amp;C191&amp;D201</f>
        <v>PENETRACION (%)Total Aperitivos2-5MIL</v>
      </c>
      <c r="B201">
        <v>0</v>
      </c>
      <c r="C201">
        <v>0</v>
      </c>
      <c r="D201" t="s">
        <v>32</v>
      </c>
      <c r="E201">
        <v>9.3283059999999995</v>
      </c>
      <c r="F201">
        <v>14.62322</v>
      </c>
      <c r="G201">
        <v>10.93806</v>
      </c>
      <c r="H201">
        <v>0</v>
      </c>
      <c r="I201">
        <v>0</v>
      </c>
      <c r="J201">
        <v>0</v>
      </c>
    </row>
    <row r="202" spans="1:10" x14ac:dyDescent="0.35">
      <c r="A202" t="str">
        <f>B191&amp;C191&amp;D202</f>
        <v>PENETRACION (%)Total Aperitivos5-10MIL</v>
      </c>
      <c r="B202">
        <v>0</v>
      </c>
      <c r="C202">
        <v>0</v>
      </c>
      <c r="D202" t="s">
        <v>34</v>
      </c>
      <c r="E202">
        <v>4.583367</v>
      </c>
      <c r="F202">
        <v>9.2887520000000006</v>
      </c>
      <c r="G202">
        <v>7.0029170000000001</v>
      </c>
      <c r="H202">
        <v>0</v>
      </c>
      <c r="I202">
        <v>0</v>
      </c>
      <c r="J202">
        <v>0</v>
      </c>
    </row>
    <row r="203" spans="1:10" x14ac:dyDescent="0.35">
      <c r="A203" t="str">
        <f>B191&amp;C191&amp;D203</f>
        <v>PENETRACION (%)Total Aperitivos10-30MIL</v>
      </c>
      <c r="B203">
        <v>0</v>
      </c>
      <c r="C203">
        <v>0</v>
      </c>
      <c r="D203" t="s">
        <v>36</v>
      </c>
      <c r="E203">
        <v>9.3049280000000003</v>
      </c>
      <c r="F203">
        <v>8.7850380000000001</v>
      </c>
      <c r="G203">
        <v>6.7599960000000001</v>
      </c>
      <c r="H203">
        <v>0</v>
      </c>
      <c r="I203">
        <v>0</v>
      </c>
      <c r="J203">
        <v>0</v>
      </c>
    </row>
    <row r="204" spans="1:10" x14ac:dyDescent="0.35">
      <c r="A204" t="str">
        <f>B191&amp;C191&amp;D204</f>
        <v>PENETRACION (%)Total Aperitivos30-100MIL</v>
      </c>
      <c r="B204">
        <v>0</v>
      </c>
      <c r="C204">
        <v>0</v>
      </c>
      <c r="D204" t="s">
        <v>38</v>
      </c>
      <c r="E204">
        <v>6.2543530000000001</v>
      </c>
      <c r="F204">
        <v>6.8095340000000002</v>
      </c>
      <c r="G204">
        <v>9.2456049999999994</v>
      </c>
      <c r="H204">
        <v>0</v>
      </c>
      <c r="I204">
        <v>0</v>
      </c>
      <c r="J204">
        <v>0</v>
      </c>
    </row>
    <row r="205" spans="1:10" x14ac:dyDescent="0.35">
      <c r="A205" t="str">
        <f>B191&amp;C191&amp;D205</f>
        <v>PENETRACION (%)Total Aperitivos100-200MIL</v>
      </c>
      <c r="B205">
        <v>0</v>
      </c>
      <c r="C205">
        <v>0</v>
      </c>
      <c r="D205" t="s">
        <v>40</v>
      </c>
      <c r="E205">
        <v>9.6639870000000005</v>
      </c>
      <c r="F205">
        <v>7.2405059999999999</v>
      </c>
      <c r="G205">
        <v>7.5538220000000003</v>
      </c>
      <c r="H205">
        <v>0</v>
      </c>
      <c r="I205">
        <v>0</v>
      </c>
      <c r="J205">
        <v>0</v>
      </c>
    </row>
    <row r="206" spans="1:10" x14ac:dyDescent="0.35">
      <c r="A206" t="str">
        <f>B191&amp;C191&amp;D206</f>
        <v>PENETRACION (%)Total Aperitivos200-500MIL</v>
      </c>
      <c r="B206">
        <v>0</v>
      </c>
      <c r="C206">
        <v>0</v>
      </c>
      <c r="D206" t="s">
        <v>42</v>
      </c>
      <c r="E206">
        <v>10.13996</v>
      </c>
      <c r="F206">
        <v>9.7832450000000009</v>
      </c>
      <c r="G206">
        <v>9.0937190000000001</v>
      </c>
      <c r="H206">
        <v>0</v>
      </c>
      <c r="I206">
        <v>0</v>
      </c>
      <c r="J206">
        <v>0</v>
      </c>
    </row>
    <row r="207" spans="1:10" x14ac:dyDescent="0.35">
      <c r="A207" t="str">
        <f>B191&amp;C191&amp;D207</f>
        <v>PENETRACION (%)Total Aperitivos&gt;500MIL</v>
      </c>
      <c r="B207">
        <v>0</v>
      </c>
      <c r="C207">
        <v>0</v>
      </c>
      <c r="D207" t="s">
        <v>44</v>
      </c>
      <c r="E207">
        <v>8.3103719999999992</v>
      </c>
      <c r="F207">
        <v>5.9245679999999998</v>
      </c>
      <c r="G207">
        <v>5.5656210000000002</v>
      </c>
      <c r="H207">
        <v>0</v>
      </c>
      <c r="I207">
        <v>0</v>
      </c>
      <c r="J207">
        <v>0</v>
      </c>
    </row>
    <row r="208" spans="1:10" x14ac:dyDescent="0.35">
      <c r="A208" t="str">
        <f>B191&amp;C191&amp;D208</f>
        <v>PENETRACION (%)Total AperitivosDE 15 A 19 AÑOS</v>
      </c>
      <c r="B208">
        <v>0</v>
      </c>
      <c r="C208">
        <v>0</v>
      </c>
      <c r="D208" t="s">
        <v>155</v>
      </c>
      <c r="E208">
        <v>21.138850000000001</v>
      </c>
      <c r="F208">
        <v>13.97292</v>
      </c>
      <c r="G208">
        <v>18.574839999999998</v>
      </c>
      <c r="H208">
        <v>0</v>
      </c>
      <c r="I208">
        <v>0</v>
      </c>
      <c r="J208">
        <v>0</v>
      </c>
    </row>
    <row r="209" spans="1:10" x14ac:dyDescent="0.35">
      <c r="A209" t="str">
        <f>B191&amp;C191&amp;D209</f>
        <v>PENETRACION (%)Total AperitivosDE 20 A 24 AÑOS</v>
      </c>
      <c r="B209">
        <v>0</v>
      </c>
      <c r="C209">
        <v>0</v>
      </c>
      <c r="D209" t="s">
        <v>156</v>
      </c>
      <c r="E209">
        <v>14.69204</v>
      </c>
      <c r="F209">
        <v>6.1904329999999996</v>
      </c>
      <c r="G209">
        <v>6.4008060000000002</v>
      </c>
      <c r="H209">
        <v>0</v>
      </c>
      <c r="I209">
        <v>0</v>
      </c>
      <c r="J209">
        <v>0</v>
      </c>
    </row>
    <row r="210" spans="1:10" x14ac:dyDescent="0.35">
      <c r="A210" t="str">
        <f>B191&amp;C191&amp;D210</f>
        <v>PENETRACION (%)Total AperitivosDE 25 A 34 AÑOS</v>
      </c>
      <c r="B210">
        <v>0</v>
      </c>
      <c r="C210">
        <v>0</v>
      </c>
      <c r="D210" t="s">
        <v>157</v>
      </c>
      <c r="E210">
        <v>8.3184299999999993</v>
      </c>
      <c r="F210">
        <v>9.9765449999999998</v>
      </c>
      <c r="G210">
        <v>4.1054399999999998</v>
      </c>
      <c r="H210">
        <v>0</v>
      </c>
      <c r="I210">
        <v>0</v>
      </c>
      <c r="J210">
        <v>0</v>
      </c>
    </row>
    <row r="211" spans="1:10" x14ac:dyDescent="0.35">
      <c r="A211" t="str">
        <f>B191&amp;C191&amp;D211</f>
        <v>PENETRACION (%)Total AperitivosDE 35 A 49 AÑOS</v>
      </c>
      <c r="B211">
        <v>0</v>
      </c>
      <c r="C211">
        <v>0</v>
      </c>
      <c r="D211" t="s">
        <v>158</v>
      </c>
      <c r="E211">
        <v>8.9385549999999991</v>
      </c>
      <c r="F211">
        <v>10.04726</v>
      </c>
      <c r="G211">
        <v>8.5100940000000005</v>
      </c>
      <c r="H211">
        <v>0</v>
      </c>
      <c r="I211">
        <v>0</v>
      </c>
      <c r="J211">
        <v>0</v>
      </c>
    </row>
    <row r="212" spans="1:10" x14ac:dyDescent="0.35">
      <c r="A212" t="str">
        <f>B191&amp;C191&amp;D212</f>
        <v>PENETRACION (%)Total AperitivosDE 50 A 59 AÑOS</v>
      </c>
      <c r="B212">
        <v>0</v>
      </c>
      <c r="C212">
        <v>0</v>
      </c>
      <c r="D212" t="s">
        <v>159</v>
      </c>
      <c r="E212">
        <v>8.0954610000000002</v>
      </c>
      <c r="F212">
        <v>6.8619950000000003</v>
      </c>
      <c r="G212">
        <v>8.0596309999999995</v>
      </c>
      <c r="H212">
        <v>0</v>
      </c>
      <c r="I212">
        <v>0</v>
      </c>
      <c r="J212">
        <v>0</v>
      </c>
    </row>
    <row r="213" spans="1:10" x14ac:dyDescent="0.35">
      <c r="A213" t="str">
        <f>B191&amp;C191&amp;D213</f>
        <v>PENETRACION (%)Total AperitivosDE 60 A 75 AÑOS</v>
      </c>
      <c r="B213">
        <v>0</v>
      </c>
      <c r="C213">
        <v>0</v>
      </c>
      <c r="D213" t="s">
        <v>160</v>
      </c>
      <c r="E213">
        <v>1.833053</v>
      </c>
      <c r="F213">
        <v>5.2063899999999999</v>
      </c>
      <c r="G213">
        <v>4.6698240000000002</v>
      </c>
      <c r="H213">
        <v>0</v>
      </c>
      <c r="I213">
        <v>0</v>
      </c>
      <c r="J213">
        <v>0</v>
      </c>
    </row>
    <row r="214" spans="1:10" x14ac:dyDescent="0.35">
      <c r="A214" t="str">
        <f>B191&amp;C191&amp;D214</f>
        <v>PENETRACION (%)Total AperitivosALTA Y MEDIA ALTA</v>
      </c>
      <c r="B214">
        <v>0</v>
      </c>
      <c r="C214">
        <v>0</v>
      </c>
      <c r="D214" t="s">
        <v>161</v>
      </c>
      <c r="E214">
        <v>7.6539840000000003</v>
      </c>
      <c r="F214">
        <v>7.239128</v>
      </c>
      <c r="G214">
        <v>6.3223549999999999</v>
      </c>
      <c r="H214">
        <v>0</v>
      </c>
      <c r="I214">
        <v>0</v>
      </c>
      <c r="J214">
        <v>0</v>
      </c>
    </row>
    <row r="215" spans="1:10" x14ac:dyDescent="0.35">
      <c r="A215" t="str">
        <f>B191&amp;C191&amp;D215</f>
        <v>PENETRACION (%)Total AperitivosMEDIA</v>
      </c>
      <c r="B215">
        <v>0</v>
      </c>
      <c r="C215">
        <v>0</v>
      </c>
      <c r="D215" t="s">
        <v>162</v>
      </c>
      <c r="E215">
        <v>7.4108739999999997</v>
      </c>
      <c r="F215">
        <v>7.7235769999999997</v>
      </c>
      <c r="G215">
        <v>9.4905600000000003</v>
      </c>
      <c r="H215">
        <v>0</v>
      </c>
      <c r="I215">
        <v>0</v>
      </c>
      <c r="J215">
        <v>0</v>
      </c>
    </row>
    <row r="216" spans="1:10" x14ac:dyDescent="0.35">
      <c r="A216" t="str">
        <f>B191&amp;C191&amp;D216</f>
        <v>PENETRACION (%)Total AperitivosMEDIA BAJA</v>
      </c>
      <c r="B216">
        <v>0</v>
      </c>
      <c r="C216">
        <v>0</v>
      </c>
      <c r="D216" t="s">
        <v>163</v>
      </c>
      <c r="E216">
        <v>7.4058469999999996</v>
      </c>
      <c r="F216">
        <v>6.8525179999999999</v>
      </c>
      <c r="G216">
        <v>6.4566189999999999</v>
      </c>
      <c r="H216">
        <v>0</v>
      </c>
      <c r="I216">
        <v>0</v>
      </c>
      <c r="J216">
        <v>0</v>
      </c>
    </row>
    <row r="217" spans="1:10" x14ac:dyDescent="0.35">
      <c r="A217" t="str">
        <f>B191&amp;C191&amp;D217</f>
        <v>PENETRACION (%)Total AperitivosBAJA</v>
      </c>
      <c r="B217">
        <v>0</v>
      </c>
      <c r="C217">
        <v>0</v>
      </c>
      <c r="D217" t="s">
        <v>164</v>
      </c>
      <c r="E217">
        <v>10.93357</v>
      </c>
      <c r="F217">
        <v>10.359450000000001</v>
      </c>
      <c r="G217">
        <v>8.0705109999999998</v>
      </c>
      <c r="H217">
        <v>0</v>
      </c>
      <c r="I217">
        <v>0</v>
      </c>
      <c r="J217">
        <v>0</v>
      </c>
    </row>
    <row r="218" spans="1:10" x14ac:dyDescent="0.35">
      <c r="A218" t="str">
        <f>B191&amp;C218&amp;D218</f>
        <v>PENETRACION (%)Patatas Fritas + Otros Aperitivos SaladosT.ESPAÑA</v>
      </c>
      <c r="B218">
        <v>0</v>
      </c>
      <c r="C218" t="s">
        <v>96</v>
      </c>
      <c r="D218" t="s">
        <v>59</v>
      </c>
      <c r="E218">
        <v>3.9269539999999998</v>
      </c>
      <c r="F218">
        <v>3.2195429999999998</v>
      </c>
      <c r="G218">
        <v>3.2621790000000002</v>
      </c>
      <c r="H218">
        <v>0</v>
      </c>
      <c r="I218">
        <v>0</v>
      </c>
      <c r="J218">
        <v>0</v>
      </c>
    </row>
    <row r="219" spans="1:10" x14ac:dyDescent="0.35">
      <c r="A219" t="str">
        <f>B191&amp;C218&amp;D219</f>
        <v>PENETRACION (%)Patatas Fritas + Otros Aperitivos SaladosBCN AM</v>
      </c>
      <c r="B219">
        <v>0</v>
      </c>
      <c r="C219">
        <v>0</v>
      </c>
      <c r="D219" t="s">
        <v>147</v>
      </c>
      <c r="E219">
        <v>3.086662</v>
      </c>
      <c r="F219">
        <v>3.87859</v>
      </c>
      <c r="G219">
        <v>1.4540310000000001</v>
      </c>
      <c r="H219">
        <v>0</v>
      </c>
      <c r="I219">
        <v>0</v>
      </c>
      <c r="J219">
        <v>0</v>
      </c>
    </row>
    <row r="220" spans="1:10" x14ac:dyDescent="0.35">
      <c r="A220" t="str">
        <f>B191&amp;C218&amp;D220</f>
        <v>PENETRACION (%)Patatas Fritas + Otros Aperitivos SaladosREST.CAT ARAGON</v>
      </c>
      <c r="B220">
        <v>0</v>
      </c>
      <c r="C220">
        <v>0</v>
      </c>
      <c r="D220" t="s">
        <v>148</v>
      </c>
      <c r="E220">
        <v>3.2434069999999999</v>
      </c>
      <c r="F220">
        <v>2.2694450000000002</v>
      </c>
      <c r="G220">
        <v>1.05</v>
      </c>
      <c r="H220">
        <v>0</v>
      </c>
      <c r="I220">
        <v>0</v>
      </c>
      <c r="J220">
        <v>0</v>
      </c>
    </row>
    <row r="221" spans="1:10" x14ac:dyDescent="0.35">
      <c r="A221" t="str">
        <f>B191&amp;C218&amp;D221</f>
        <v>PENETRACION (%)Patatas Fritas + Otros Aperitivos SaladosLEVANTE</v>
      </c>
      <c r="B221">
        <v>0</v>
      </c>
      <c r="C221">
        <v>0</v>
      </c>
      <c r="D221" t="s">
        <v>149</v>
      </c>
      <c r="E221">
        <v>4.5808980000000004</v>
      </c>
      <c r="F221">
        <v>3.1509659999999999</v>
      </c>
      <c r="G221">
        <v>5.9851900000000002</v>
      </c>
      <c r="H221">
        <v>0</v>
      </c>
      <c r="I221">
        <v>0</v>
      </c>
      <c r="J221">
        <v>0</v>
      </c>
    </row>
    <row r="222" spans="1:10" x14ac:dyDescent="0.35">
      <c r="A222" t="str">
        <f>B191&amp;C218&amp;D222</f>
        <v>PENETRACION (%)Patatas Fritas + Otros Aperitivos SaladosANDALUCIA</v>
      </c>
      <c r="B222">
        <v>0</v>
      </c>
      <c r="C222">
        <v>0</v>
      </c>
      <c r="D222" t="s">
        <v>150</v>
      </c>
      <c r="E222">
        <v>3.3625430000000001</v>
      </c>
      <c r="F222">
        <v>3.3293180000000002</v>
      </c>
      <c r="G222">
        <v>3.902215</v>
      </c>
      <c r="H222">
        <v>0</v>
      </c>
      <c r="I222">
        <v>0</v>
      </c>
      <c r="J222">
        <v>0</v>
      </c>
    </row>
    <row r="223" spans="1:10" x14ac:dyDescent="0.35">
      <c r="A223" t="str">
        <f>B191&amp;C218&amp;D223</f>
        <v>PENETRACION (%)Patatas Fritas + Otros Aperitivos SaladosMDD AM</v>
      </c>
      <c r="B223">
        <v>0</v>
      </c>
      <c r="C223">
        <v>0</v>
      </c>
      <c r="D223" t="s">
        <v>151</v>
      </c>
      <c r="E223">
        <v>4.6539330000000003</v>
      </c>
      <c r="F223">
        <v>4.0037760000000002</v>
      </c>
      <c r="G223">
        <v>3.6685189999999999</v>
      </c>
      <c r="H223">
        <v>0</v>
      </c>
      <c r="I223">
        <v>0</v>
      </c>
      <c r="J223">
        <v>0</v>
      </c>
    </row>
    <row r="224" spans="1:10" x14ac:dyDescent="0.35">
      <c r="A224" t="str">
        <f>B191&amp;C218&amp;D224</f>
        <v>PENETRACION (%)Patatas Fritas + Otros Aperitivos SaladosRTO CENTRO</v>
      </c>
      <c r="B224">
        <v>0</v>
      </c>
      <c r="C224">
        <v>0</v>
      </c>
      <c r="D224" t="s">
        <v>152</v>
      </c>
      <c r="E224">
        <v>3.3410869999999999</v>
      </c>
      <c r="F224">
        <v>4.2386470000000003</v>
      </c>
      <c r="G224">
        <v>5.0273849999999998</v>
      </c>
      <c r="H224">
        <v>0</v>
      </c>
      <c r="I224">
        <v>0</v>
      </c>
      <c r="J224">
        <v>0</v>
      </c>
    </row>
    <row r="225" spans="1:10" x14ac:dyDescent="0.35">
      <c r="A225" t="str">
        <f>B191&amp;C218&amp;D225</f>
        <v>PENETRACION (%)Patatas Fritas + Otros Aperitivos SaladosNORTE-CENTRO</v>
      </c>
      <c r="B225">
        <v>0</v>
      </c>
      <c r="C225">
        <v>0</v>
      </c>
      <c r="D225" t="s">
        <v>153</v>
      </c>
      <c r="E225">
        <v>7.93438</v>
      </c>
      <c r="F225">
        <v>3.6830250000000002</v>
      </c>
      <c r="G225">
        <v>3.580829</v>
      </c>
      <c r="H225">
        <v>0</v>
      </c>
      <c r="I225">
        <v>0</v>
      </c>
      <c r="J225">
        <v>0</v>
      </c>
    </row>
    <row r="226" spans="1:10" x14ac:dyDescent="0.35">
      <c r="A226" t="str">
        <f>B191&amp;C218&amp;D226</f>
        <v>PENETRACION (%)Patatas Fritas + Otros Aperitivos SaladosNOROESTE</v>
      </c>
      <c r="B226">
        <v>0</v>
      </c>
      <c r="C226">
        <v>0</v>
      </c>
      <c r="D226" t="s">
        <v>154</v>
      </c>
      <c r="E226">
        <v>2.832608</v>
      </c>
      <c r="F226">
        <v>4.220866</v>
      </c>
      <c r="G226">
        <v>3.8054160000000001</v>
      </c>
      <c r="H226">
        <v>0</v>
      </c>
      <c r="I226">
        <v>0</v>
      </c>
      <c r="J226">
        <v>0</v>
      </c>
    </row>
    <row r="227" spans="1:10" x14ac:dyDescent="0.35">
      <c r="A227" t="str">
        <f>B191&amp;C218&amp;D227</f>
        <v>PENETRACION (%)Patatas Fritas + Otros Aperitivos Salados&lt;2MIL</v>
      </c>
      <c r="B227">
        <v>0</v>
      </c>
      <c r="C227">
        <v>0</v>
      </c>
      <c r="D227" t="s">
        <v>29</v>
      </c>
      <c r="E227">
        <v>6.7972640000000002</v>
      </c>
      <c r="F227">
        <v>0.1883358</v>
      </c>
      <c r="G227">
        <v>1.3886259999999999</v>
      </c>
      <c r="H227">
        <v>0</v>
      </c>
      <c r="I227">
        <v>0</v>
      </c>
      <c r="J227">
        <v>0</v>
      </c>
    </row>
    <row r="228" spans="1:10" x14ac:dyDescent="0.35">
      <c r="A228" t="str">
        <f>B191&amp;C218&amp;D228</f>
        <v>PENETRACION (%)Patatas Fritas + Otros Aperitivos Salados2-5MIL</v>
      </c>
      <c r="B228">
        <v>0</v>
      </c>
      <c r="C228">
        <v>0</v>
      </c>
      <c r="D228" t="s">
        <v>32</v>
      </c>
      <c r="E228">
        <v>3.6046809999999998</v>
      </c>
      <c r="F228">
        <v>5.4992850000000004</v>
      </c>
      <c r="G228">
        <v>2.37188</v>
      </c>
      <c r="H228">
        <v>0</v>
      </c>
      <c r="I228">
        <v>0</v>
      </c>
      <c r="J228">
        <v>0</v>
      </c>
    </row>
    <row r="229" spans="1:10" x14ac:dyDescent="0.35">
      <c r="A229" t="str">
        <f>B191&amp;C218&amp;D229</f>
        <v>PENETRACION (%)Patatas Fritas + Otros Aperitivos Salados5-10MIL</v>
      </c>
      <c r="B229">
        <v>0</v>
      </c>
      <c r="C229">
        <v>0</v>
      </c>
      <c r="D229" t="s">
        <v>34</v>
      </c>
      <c r="E229">
        <v>4.3289260000000001</v>
      </c>
      <c r="F229">
        <v>4.2779280000000002</v>
      </c>
      <c r="G229">
        <v>4.1589669999999996</v>
      </c>
      <c r="H229">
        <v>0</v>
      </c>
      <c r="I229">
        <v>0</v>
      </c>
      <c r="J229">
        <v>0</v>
      </c>
    </row>
    <row r="230" spans="1:10" x14ac:dyDescent="0.35">
      <c r="A230" t="str">
        <f>B191&amp;C218&amp;D230</f>
        <v>PENETRACION (%)Patatas Fritas + Otros Aperitivos Salados10-30MIL</v>
      </c>
      <c r="B230">
        <v>0</v>
      </c>
      <c r="C230">
        <v>0</v>
      </c>
      <c r="D230" t="s">
        <v>36</v>
      </c>
      <c r="E230">
        <v>3.2498649999999998</v>
      </c>
      <c r="F230">
        <v>2.9052519999999999</v>
      </c>
      <c r="G230">
        <v>3.7677510000000001</v>
      </c>
      <c r="H230">
        <v>0</v>
      </c>
      <c r="I230">
        <v>0</v>
      </c>
      <c r="J230">
        <v>0</v>
      </c>
    </row>
    <row r="231" spans="1:10" x14ac:dyDescent="0.35">
      <c r="A231" t="str">
        <f>B191&amp;C218&amp;D231</f>
        <v>PENETRACION (%)Patatas Fritas + Otros Aperitivos Salados30-100MIL</v>
      </c>
      <c r="B231">
        <v>0</v>
      </c>
      <c r="C231">
        <v>0</v>
      </c>
      <c r="D231" t="s">
        <v>38</v>
      </c>
      <c r="E231">
        <v>3.1022690000000002</v>
      </c>
      <c r="F231">
        <v>4.830889</v>
      </c>
      <c r="G231">
        <v>3.9550390000000002</v>
      </c>
      <c r="H231">
        <v>0</v>
      </c>
      <c r="I231">
        <v>0</v>
      </c>
      <c r="J231">
        <v>0</v>
      </c>
    </row>
    <row r="232" spans="1:10" x14ac:dyDescent="0.35">
      <c r="A232" t="str">
        <f>B191&amp;C218&amp;D232</f>
        <v>PENETRACION (%)Patatas Fritas + Otros Aperitivos Salados100-200MIL</v>
      </c>
      <c r="B232">
        <v>0</v>
      </c>
      <c r="C232">
        <v>0</v>
      </c>
      <c r="D232" t="s">
        <v>40</v>
      </c>
      <c r="E232">
        <v>5.471819</v>
      </c>
      <c r="F232">
        <v>2.2475429999999998</v>
      </c>
      <c r="G232">
        <v>5.8692159999999998</v>
      </c>
      <c r="H232">
        <v>0</v>
      </c>
      <c r="I232">
        <v>0</v>
      </c>
      <c r="J232">
        <v>0</v>
      </c>
    </row>
    <row r="233" spans="1:10" x14ac:dyDescent="0.35">
      <c r="A233" t="str">
        <f>B191&amp;C218&amp;D233</f>
        <v>PENETRACION (%)Patatas Fritas + Otros Aperitivos Salados200-500MIL</v>
      </c>
      <c r="B233">
        <v>0</v>
      </c>
      <c r="C233">
        <v>0</v>
      </c>
      <c r="D233" t="s">
        <v>42</v>
      </c>
      <c r="E233">
        <v>5.3506780000000003</v>
      </c>
      <c r="F233">
        <v>5.2073039999999997</v>
      </c>
      <c r="G233">
        <v>3.2391800000000002</v>
      </c>
      <c r="H233">
        <v>0</v>
      </c>
      <c r="I233">
        <v>0</v>
      </c>
      <c r="J233">
        <v>0</v>
      </c>
    </row>
    <row r="234" spans="1:10" x14ac:dyDescent="0.35">
      <c r="A234" t="str">
        <f>B191&amp;C218&amp;D234</f>
        <v>PENETRACION (%)Patatas Fritas + Otros Aperitivos Salados&gt;500MIL</v>
      </c>
      <c r="B234">
        <v>0</v>
      </c>
      <c r="C234">
        <v>0</v>
      </c>
      <c r="D234" t="s">
        <v>44</v>
      </c>
      <c r="E234">
        <v>3.717349</v>
      </c>
      <c r="F234">
        <v>2.2355299999999998</v>
      </c>
      <c r="G234">
        <v>2.3111440000000001</v>
      </c>
      <c r="H234">
        <v>0</v>
      </c>
      <c r="I234">
        <v>0</v>
      </c>
      <c r="J234">
        <v>0</v>
      </c>
    </row>
    <row r="235" spans="1:10" x14ac:dyDescent="0.35">
      <c r="A235" t="str">
        <f>B191&amp;C218&amp;D235</f>
        <v>PENETRACION (%)Patatas Fritas + Otros Aperitivos SaladosDE 15 A 19 AÑOS</v>
      </c>
      <c r="B235">
        <v>0</v>
      </c>
      <c r="C235">
        <v>0</v>
      </c>
      <c r="D235" t="s">
        <v>155</v>
      </c>
      <c r="E235">
        <v>12.950100000000001</v>
      </c>
      <c r="F235">
        <v>4.4337109999999997</v>
      </c>
      <c r="G235">
        <v>8.0840639999999997</v>
      </c>
      <c r="H235">
        <v>0</v>
      </c>
      <c r="I235">
        <v>0</v>
      </c>
      <c r="J235">
        <v>0</v>
      </c>
    </row>
    <row r="236" spans="1:10" x14ac:dyDescent="0.35">
      <c r="A236" t="str">
        <f>B191&amp;C218&amp;D236</f>
        <v>PENETRACION (%)Patatas Fritas + Otros Aperitivos SaladosDE 20 A 24 AÑOS</v>
      </c>
      <c r="B236">
        <v>0</v>
      </c>
      <c r="C236">
        <v>0</v>
      </c>
      <c r="D236" t="s">
        <v>156</v>
      </c>
      <c r="E236">
        <v>6.4744859999999997</v>
      </c>
      <c r="F236">
        <v>1.897097</v>
      </c>
      <c r="G236">
        <v>2.954542</v>
      </c>
      <c r="H236">
        <v>0</v>
      </c>
      <c r="I236">
        <v>0</v>
      </c>
      <c r="J236">
        <v>0</v>
      </c>
    </row>
    <row r="237" spans="1:10" x14ac:dyDescent="0.35">
      <c r="A237" t="str">
        <f>B191&amp;C218&amp;D237</f>
        <v>PENETRACION (%)Patatas Fritas + Otros Aperitivos SaladosDE 25 A 34 AÑOS</v>
      </c>
      <c r="B237">
        <v>0</v>
      </c>
      <c r="C237">
        <v>0</v>
      </c>
      <c r="D237" t="s">
        <v>157</v>
      </c>
      <c r="E237">
        <v>4.0097240000000003</v>
      </c>
      <c r="F237">
        <v>4.0372969999999997</v>
      </c>
      <c r="G237">
        <v>3.841021</v>
      </c>
      <c r="H237">
        <v>0</v>
      </c>
      <c r="I237">
        <v>0</v>
      </c>
      <c r="J237">
        <v>0</v>
      </c>
    </row>
    <row r="238" spans="1:10" x14ac:dyDescent="0.35">
      <c r="A238" t="str">
        <f>B191&amp;C218&amp;D238</f>
        <v>PENETRACION (%)Patatas Fritas + Otros Aperitivos SaladosDE 35 A 49 AÑOS</v>
      </c>
      <c r="B238">
        <v>0</v>
      </c>
      <c r="C238">
        <v>0</v>
      </c>
      <c r="D238" t="s">
        <v>158</v>
      </c>
      <c r="E238">
        <v>3.896719</v>
      </c>
      <c r="F238">
        <v>5.2017670000000003</v>
      </c>
      <c r="G238">
        <v>4.3787589999999996</v>
      </c>
      <c r="H238">
        <v>0</v>
      </c>
      <c r="I238">
        <v>0</v>
      </c>
      <c r="J238">
        <v>0</v>
      </c>
    </row>
    <row r="239" spans="1:10" x14ac:dyDescent="0.35">
      <c r="A239" t="str">
        <f>B191&amp;C218&amp;D239</f>
        <v>PENETRACION (%)Patatas Fritas + Otros Aperitivos SaladosDE 50 A 59 AÑOS</v>
      </c>
      <c r="B239">
        <v>0</v>
      </c>
      <c r="C239">
        <v>0</v>
      </c>
      <c r="D239" t="s">
        <v>159</v>
      </c>
      <c r="E239">
        <v>4.5742419999999999</v>
      </c>
      <c r="F239">
        <v>2.452496</v>
      </c>
      <c r="G239">
        <v>2.8901560000000002</v>
      </c>
      <c r="H239">
        <v>0</v>
      </c>
      <c r="I239">
        <v>0</v>
      </c>
      <c r="J239">
        <v>0</v>
      </c>
    </row>
    <row r="240" spans="1:10" x14ac:dyDescent="0.35">
      <c r="A240" t="str">
        <f>B191&amp;C218&amp;D240</f>
        <v>PENETRACION (%)Patatas Fritas + Otros Aperitivos SaladosDE 60 A 75 AÑOS</v>
      </c>
      <c r="B240">
        <v>0</v>
      </c>
      <c r="C240">
        <v>0</v>
      </c>
      <c r="D240" t="s">
        <v>160</v>
      </c>
      <c r="E240">
        <v>0.55017260000000001</v>
      </c>
      <c r="F240">
        <v>2.3085849999999999</v>
      </c>
      <c r="G240">
        <v>1.4032279999999999</v>
      </c>
      <c r="H240">
        <v>0</v>
      </c>
      <c r="I240">
        <v>0</v>
      </c>
      <c r="J240">
        <v>0</v>
      </c>
    </row>
    <row r="241" spans="1:10" x14ac:dyDescent="0.35">
      <c r="A241" t="str">
        <f>B191&amp;C218&amp;D241</f>
        <v>PENETRACION (%)Patatas Fritas + Otros Aperitivos SaladosALTA Y MEDIA ALTA</v>
      </c>
      <c r="B241">
        <v>0</v>
      </c>
      <c r="C241">
        <v>0</v>
      </c>
      <c r="D241" t="s">
        <v>161</v>
      </c>
      <c r="E241">
        <v>5.0011340000000004</v>
      </c>
      <c r="F241">
        <v>3.2860689999999999</v>
      </c>
      <c r="G241">
        <v>4.2047619999999997</v>
      </c>
      <c r="H241">
        <v>0</v>
      </c>
      <c r="I241">
        <v>0</v>
      </c>
      <c r="J241">
        <v>0</v>
      </c>
    </row>
    <row r="242" spans="1:10" x14ac:dyDescent="0.35">
      <c r="A242" t="str">
        <f>B191&amp;C218&amp;D242</f>
        <v>PENETRACION (%)Patatas Fritas + Otros Aperitivos SaladosMEDIA</v>
      </c>
      <c r="B242">
        <v>0</v>
      </c>
      <c r="C242">
        <v>0</v>
      </c>
      <c r="D242" t="s">
        <v>162</v>
      </c>
      <c r="E242">
        <v>2.1092550000000001</v>
      </c>
      <c r="F242">
        <v>3.7464840000000001</v>
      </c>
      <c r="G242">
        <v>3.5954950000000001</v>
      </c>
      <c r="H242">
        <v>0</v>
      </c>
      <c r="I242">
        <v>0</v>
      </c>
      <c r="J242">
        <v>0</v>
      </c>
    </row>
    <row r="243" spans="1:10" x14ac:dyDescent="0.35">
      <c r="A243" t="str">
        <f>B191&amp;C218&amp;D243</f>
        <v>PENETRACION (%)Patatas Fritas + Otros Aperitivos SaladosMEDIA BAJA</v>
      </c>
      <c r="B243">
        <v>0</v>
      </c>
      <c r="C243">
        <v>0</v>
      </c>
      <c r="D243" t="s">
        <v>163</v>
      </c>
      <c r="E243">
        <v>4.8944279999999996</v>
      </c>
      <c r="F243">
        <v>3.317863</v>
      </c>
      <c r="G243">
        <v>2.9722780000000002</v>
      </c>
      <c r="H243">
        <v>0</v>
      </c>
      <c r="I243">
        <v>0</v>
      </c>
      <c r="J243">
        <v>0</v>
      </c>
    </row>
    <row r="244" spans="1:10" x14ac:dyDescent="0.35">
      <c r="A244" t="str">
        <f>B191&amp;C218&amp;D244</f>
        <v>PENETRACION (%)Patatas Fritas + Otros Aperitivos SaladosBAJA</v>
      </c>
      <c r="B244">
        <v>0</v>
      </c>
      <c r="C244">
        <v>0</v>
      </c>
      <c r="D244" t="s">
        <v>164</v>
      </c>
      <c r="E244">
        <v>5.3979189999999999</v>
      </c>
      <c r="F244">
        <v>3.679157</v>
      </c>
      <c r="G244">
        <v>3.31358</v>
      </c>
      <c r="H244">
        <v>0</v>
      </c>
      <c r="I244">
        <v>0</v>
      </c>
      <c r="J244">
        <v>0</v>
      </c>
    </row>
    <row r="245" spans="1:10" x14ac:dyDescent="0.35">
      <c r="A245" t="str">
        <f>B191&amp;C245&amp;D245</f>
        <v>PENETRACION (%)Frutos SecosT.ESPAÑA</v>
      </c>
      <c r="B245">
        <v>0</v>
      </c>
      <c r="C245" t="s">
        <v>97</v>
      </c>
      <c r="D245" t="s">
        <v>59</v>
      </c>
      <c r="E245">
        <v>2.3182550000000002</v>
      </c>
      <c r="F245">
        <v>2.2128700000000001</v>
      </c>
      <c r="G245">
        <v>1.8878379999999999</v>
      </c>
      <c r="H245">
        <v>0</v>
      </c>
      <c r="I245">
        <v>0</v>
      </c>
      <c r="J245">
        <v>0</v>
      </c>
    </row>
    <row r="246" spans="1:10" x14ac:dyDescent="0.35">
      <c r="A246" t="str">
        <f>B191&amp;C245&amp;D246</f>
        <v>PENETRACION (%)Frutos SecosBCN AM</v>
      </c>
      <c r="B246">
        <v>0</v>
      </c>
      <c r="C246">
        <v>0</v>
      </c>
      <c r="D246" t="s">
        <v>147</v>
      </c>
      <c r="E246">
        <v>2.064737</v>
      </c>
      <c r="F246">
        <v>1.605391</v>
      </c>
      <c r="G246">
        <v>5.8197510000000001</v>
      </c>
      <c r="H246">
        <v>0</v>
      </c>
      <c r="I246">
        <v>0</v>
      </c>
      <c r="J246">
        <v>0</v>
      </c>
    </row>
    <row r="247" spans="1:10" x14ac:dyDescent="0.35">
      <c r="A247" t="str">
        <f>B191&amp;C245&amp;D247</f>
        <v>PENETRACION (%)Frutos SecosREST.CAT ARAGON</v>
      </c>
      <c r="B247">
        <v>0</v>
      </c>
      <c r="C247">
        <v>0</v>
      </c>
      <c r="D247" t="s">
        <v>148</v>
      </c>
      <c r="E247">
        <v>2.1659579999999998</v>
      </c>
      <c r="F247">
        <v>2.410482</v>
      </c>
      <c r="G247">
        <v>0.8857334</v>
      </c>
      <c r="H247">
        <v>0</v>
      </c>
      <c r="I247">
        <v>0</v>
      </c>
      <c r="J247">
        <v>0</v>
      </c>
    </row>
    <row r="248" spans="1:10" x14ac:dyDescent="0.35">
      <c r="A248" t="str">
        <f>B191&amp;C245&amp;D248</f>
        <v>PENETRACION (%)Frutos SecosLEVANTE</v>
      </c>
      <c r="B248">
        <v>0</v>
      </c>
      <c r="C248">
        <v>0</v>
      </c>
      <c r="D248" t="s">
        <v>149</v>
      </c>
      <c r="E248">
        <v>1.6594709999999999</v>
      </c>
      <c r="F248">
        <v>4.0838239999999999</v>
      </c>
      <c r="G248">
        <v>2.6224270000000001</v>
      </c>
      <c r="H248">
        <v>0</v>
      </c>
      <c r="I248">
        <v>0</v>
      </c>
      <c r="J248">
        <v>0</v>
      </c>
    </row>
    <row r="249" spans="1:10" x14ac:dyDescent="0.35">
      <c r="A249" t="str">
        <f>B191&amp;C245&amp;D249</f>
        <v>PENETRACION (%)Frutos SecosANDALUCIA</v>
      </c>
      <c r="B249">
        <v>0</v>
      </c>
      <c r="C249">
        <v>0</v>
      </c>
      <c r="D249" t="s">
        <v>150</v>
      </c>
      <c r="E249">
        <v>3.6408010000000002</v>
      </c>
      <c r="F249">
        <v>1.822578</v>
      </c>
      <c r="G249">
        <v>2.1228020000000001</v>
      </c>
      <c r="H249">
        <v>0</v>
      </c>
      <c r="I249">
        <v>0</v>
      </c>
      <c r="J249">
        <v>0</v>
      </c>
    </row>
    <row r="250" spans="1:10" x14ac:dyDescent="0.35">
      <c r="A250" t="str">
        <f>B191&amp;C245&amp;D250</f>
        <v>PENETRACION (%)Frutos SecosMDD AM</v>
      </c>
      <c r="B250">
        <v>0</v>
      </c>
      <c r="C250">
        <v>0</v>
      </c>
      <c r="D250" t="s">
        <v>151</v>
      </c>
      <c r="E250">
        <v>3.7199949999999999</v>
      </c>
      <c r="F250">
        <v>2.3723540000000001</v>
      </c>
      <c r="G250">
        <v>1.066298</v>
      </c>
      <c r="H250">
        <v>0</v>
      </c>
      <c r="I250">
        <v>0</v>
      </c>
      <c r="J250">
        <v>0</v>
      </c>
    </row>
    <row r="251" spans="1:10" x14ac:dyDescent="0.35">
      <c r="A251" t="str">
        <f>B191&amp;C245&amp;D251</f>
        <v>PENETRACION (%)Frutos SecosRTO CENTRO</v>
      </c>
      <c r="B251">
        <v>0</v>
      </c>
      <c r="C251">
        <v>0</v>
      </c>
      <c r="D251" t="s">
        <v>152</v>
      </c>
      <c r="E251">
        <v>3.073385</v>
      </c>
      <c r="F251">
        <v>3.5641880000000001</v>
      </c>
      <c r="G251">
        <v>2.978075</v>
      </c>
      <c r="H251">
        <v>0</v>
      </c>
      <c r="I251">
        <v>0</v>
      </c>
      <c r="J251">
        <v>0</v>
      </c>
    </row>
    <row r="252" spans="1:10" x14ac:dyDescent="0.35">
      <c r="A252" t="str">
        <f>B191&amp;C245&amp;D252</f>
        <v>PENETRACION (%)Frutos SecosNORTE-CENTRO</v>
      </c>
      <c r="B252">
        <v>0</v>
      </c>
      <c r="C252">
        <v>0</v>
      </c>
      <c r="D252" t="s">
        <v>153</v>
      </c>
      <c r="E252">
        <v>2.3795649999999999</v>
      </c>
      <c r="F252">
        <v>0.69312799999999997</v>
      </c>
      <c r="G252">
        <v>1.6404449999999999</v>
      </c>
      <c r="H252">
        <v>0</v>
      </c>
      <c r="I252">
        <v>0</v>
      </c>
      <c r="J252">
        <v>0</v>
      </c>
    </row>
    <row r="253" spans="1:10" x14ac:dyDescent="0.35">
      <c r="A253" t="str">
        <f>B191&amp;C245&amp;D253</f>
        <v>PENETRACION (%)Frutos SecosNOROESTE</v>
      </c>
      <c r="B253">
        <v>0</v>
      </c>
      <c r="C253">
        <v>0</v>
      </c>
      <c r="D253" t="s">
        <v>154</v>
      </c>
      <c r="E253">
        <v>1.4982549999999999</v>
      </c>
      <c r="F253">
        <v>2.3404569999999998</v>
      </c>
      <c r="G253">
        <v>2.099234</v>
      </c>
      <c r="H253">
        <v>0</v>
      </c>
      <c r="I253">
        <v>0</v>
      </c>
      <c r="J253">
        <v>0</v>
      </c>
    </row>
    <row r="254" spans="1:10" x14ac:dyDescent="0.35">
      <c r="A254" t="str">
        <f>B191&amp;C245&amp;D254</f>
        <v>PENETRACION (%)Frutos Secos&lt;2MIL</v>
      </c>
      <c r="B254">
        <v>0</v>
      </c>
      <c r="C254">
        <v>0</v>
      </c>
      <c r="D254" t="s">
        <v>29</v>
      </c>
      <c r="E254">
        <v>1.1455569999999999</v>
      </c>
      <c r="F254">
        <v>0</v>
      </c>
      <c r="G254">
        <v>1.3886259999999999</v>
      </c>
      <c r="H254">
        <v>0</v>
      </c>
      <c r="I254">
        <v>0</v>
      </c>
      <c r="J254">
        <v>0</v>
      </c>
    </row>
    <row r="255" spans="1:10" x14ac:dyDescent="0.35">
      <c r="A255" t="str">
        <f>B191&amp;C245&amp;D255</f>
        <v>PENETRACION (%)Frutos Secos2-5MIL</v>
      </c>
      <c r="B255">
        <v>0</v>
      </c>
      <c r="C255">
        <v>0</v>
      </c>
      <c r="D255" t="s">
        <v>32</v>
      </c>
      <c r="E255">
        <v>2.06982</v>
      </c>
      <c r="F255">
        <v>2.256948</v>
      </c>
      <c r="G255">
        <v>2.3882859999999999</v>
      </c>
      <c r="H255">
        <v>0</v>
      </c>
      <c r="I255">
        <v>0</v>
      </c>
      <c r="J255">
        <v>0</v>
      </c>
    </row>
    <row r="256" spans="1:10" x14ac:dyDescent="0.35">
      <c r="A256" t="str">
        <f>B191&amp;C245&amp;D256</f>
        <v>PENETRACION (%)Frutos Secos5-10MIL</v>
      </c>
      <c r="B256">
        <v>0</v>
      </c>
      <c r="C256">
        <v>0</v>
      </c>
      <c r="D256" t="s">
        <v>34</v>
      </c>
      <c r="E256">
        <v>1.3609340000000001</v>
      </c>
      <c r="F256">
        <v>1.7253540000000001</v>
      </c>
      <c r="G256">
        <v>0.87086830000000004</v>
      </c>
      <c r="H256">
        <v>0</v>
      </c>
      <c r="I256">
        <v>0</v>
      </c>
      <c r="J256">
        <v>0</v>
      </c>
    </row>
    <row r="257" spans="1:10" x14ac:dyDescent="0.35">
      <c r="A257" t="str">
        <f>B191&amp;C245&amp;D257</f>
        <v>PENETRACION (%)Frutos Secos10-30MIL</v>
      </c>
      <c r="B257">
        <v>0</v>
      </c>
      <c r="C257">
        <v>0</v>
      </c>
      <c r="D257" t="s">
        <v>36</v>
      </c>
      <c r="E257">
        <v>2.5704090000000002</v>
      </c>
      <c r="F257">
        <v>3.1115849999999998</v>
      </c>
      <c r="G257">
        <v>4.1367450000000003</v>
      </c>
      <c r="H257">
        <v>0</v>
      </c>
      <c r="I257">
        <v>0</v>
      </c>
      <c r="J257">
        <v>0</v>
      </c>
    </row>
    <row r="258" spans="1:10" x14ac:dyDescent="0.35">
      <c r="A258" t="str">
        <f>B191&amp;C245&amp;D258</f>
        <v>PENETRACION (%)Frutos Secos30-100MIL</v>
      </c>
      <c r="B258">
        <v>0</v>
      </c>
      <c r="C258">
        <v>0</v>
      </c>
      <c r="D258" t="s">
        <v>38</v>
      </c>
      <c r="E258">
        <v>2.052241</v>
      </c>
      <c r="F258">
        <v>2.639478</v>
      </c>
      <c r="G258">
        <v>2.9640590000000002</v>
      </c>
      <c r="H258">
        <v>0</v>
      </c>
      <c r="I258">
        <v>0</v>
      </c>
      <c r="J258">
        <v>0</v>
      </c>
    </row>
    <row r="259" spans="1:10" x14ac:dyDescent="0.35">
      <c r="A259" t="str">
        <f>B191&amp;C245&amp;D259</f>
        <v>PENETRACION (%)Frutos Secos100-200MIL</v>
      </c>
      <c r="B259">
        <v>0</v>
      </c>
      <c r="C259">
        <v>0</v>
      </c>
      <c r="D259" t="s">
        <v>40</v>
      </c>
      <c r="E259">
        <v>2.7342529999999998</v>
      </c>
      <c r="F259">
        <v>1.8798319999999999</v>
      </c>
      <c r="G259">
        <v>1.0032000000000001</v>
      </c>
      <c r="H259">
        <v>0</v>
      </c>
      <c r="I259">
        <v>0</v>
      </c>
      <c r="J259">
        <v>0</v>
      </c>
    </row>
    <row r="260" spans="1:10" x14ac:dyDescent="0.35">
      <c r="A260" t="str">
        <f>B191&amp;C245&amp;D260</f>
        <v>PENETRACION (%)Frutos Secos200-500MIL</v>
      </c>
      <c r="B260">
        <v>0</v>
      </c>
      <c r="C260">
        <v>0</v>
      </c>
      <c r="D260" t="s">
        <v>42</v>
      </c>
      <c r="E260">
        <v>3.852271</v>
      </c>
      <c r="F260">
        <v>2.4620470000000001</v>
      </c>
      <c r="G260">
        <v>1.9416100000000001</v>
      </c>
      <c r="H260">
        <v>0</v>
      </c>
      <c r="I260">
        <v>0</v>
      </c>
      <c r="J260">
        <v>0</v>
      </c>
    </row>
    <row r="261" spans="1:10" x14ac:dyDescent="0.35">
      <c r="A261" t="str">
        <f>B191&amp;C245&amp;D261</f>
        <v>PENETRACION (%)Frutos Secos&gt;500MIL</v>
      </c>
      <c r="B261">
        <v>0</v>
      </c>
      <c r="C261">
        <v>0</v>
      </c>
      <c r="D261" t="s">
        <v>44</v>
      </c>
      <c r="E261">
        <v>2.8872040000000001</v>
      </c>
      <c r="F261">
        <v>2.180139</v>
      </c>
      <c r="G261">
        <v>0.54837119999999995</v>
      </c>
      <c r="H261">
        <v>0</v>
      </c>
      <c r="I261">
        <v>0</v>
      </c>
      <c r="J261">
        <v>0</v>
      </c>
    </row>
    <row r="262" spans="1:10" x14ac:dyDescent="0.35">
      <c r="A262" t="str">
        <f>B191&amp;C245&amp;D262</f>
        <v>PENETRACION (%)Frutos SecosDE 15 A 19 AÑOS</v>
      </c>
      <c r="B262">
        <v>0</v>
      </c>
      <c r="C262">
        <v>0</v>
      </c>
      <c r="D262" t="s">
        <v>155</v>
      </c>
      <c r="E262">
        <v>6.4982490000000004</v>
      </c>
      <c r="F262">
        <v>3.075218</v>
      </c>
      <c r="G262">
        <v>0</v>
      </c>
      <c r="H262">
        <v>0</v>
      </c>
      <c r="I262">
        <v>0</v>
      </c>
      <c r="J262">
        <v>0</v>
      </c>
    </row>
    <row r="263" spans="1:10" x14ac:dyDescent="0.35">
      <c r="A263" t="str">
        <f>B191&amp;C245&amp;D263</f>
        <v>PENETRACION (%)Frutos SecosDE 20 A 24 AÑOS</v>
      </c>
      <c r="B263">
        <v>0</v>
      </c>
      <c r="C263">
        <v>0</v>
      </c>
      <c r="D263" t="s">
        <v>156</v>
      </c>
      <c r="E263">
        <v>0.69668229999999998</v>
      </c>
      <c r="F263">
        <v>0.68346790000000002</v>
      </c>
      <c r="G263">
        <v>5.579059</v>
      </c>
      <c r="H263">
        <v>0</v>
      </c>
      <c r="I263">
        <v>0</v>
      </c>
      <c r="J263">
        <v>0</v>
      </c>
    </row>
    <row r="264" spans="1:10" x14ac:dyDescent="0.35">
      <c r="A264" t="str">
        <f>B191&amp;C245&amp;D264</f>
        <v>PENETRACION (%)Frutos SecosDE 25 A 34 AÑOS</v>
      </c>
      <c r="B264">
        <v>0</v>
      </c>
      <c r="C264">
        <v>0</v>
      </c>
      <c r="D264" t="s">
        <v>157</v>
      </c>
      <c r="E264">
        <v>3.4405209999999999</v>
      </c>
      <c r="F264">
        <v>1.541142</v>
      </c>
      <c r="G264">
        <v>1.286959</v>
      </c>
      <c r="H264">
        <v>0</v>
      </c>
      <c r="I264">
        <v>0</v>
      </c>
      <c r="J264">
        <v>0</v>
      </c>
    </row>
    <row r="265" spans="1:10" x14ac:dyDescent="0.35">
      <c r="A265" t="str">
        <f>B191&amp;C245&amp;D265</f>
        <v>PENETRACION (%)Frutos SecosDE 35 A 49 AÑOS</v>
      </c>
      <c r="B265">
        <v>0</v>
      </c>
      <c r="C265">
        <v>0</v>
      </c>
      <c r="D265" t="s">
        <v>158</v>
      </c>
      <c r="E265">
        <v>3.0850599999999999</v>
      </c>
      <c r="F265">
        <v>2.8188659999999999</v>
      </c>
      <c r="G265">
        <v>2.1990759999999998</v>
      </c>
      <c r="H265">
        <v>0</v>
      </c>
      <c r="I265">
        <v>0</v>
      </c>
      <c r="J265">
        <v>0</v>
      </c>
    </row>
    <row r="266" spans="1:10" x14ac:dyDescent="0.35">
      <c r="A266" t="str">
        <f>B191&amp;C245&amp;D266</f>
        <v>PENETRACION (%)Frutos SecosDE 50 A 59 AÑOS</v>
      </c>
      <c r="B266">
        <v>0</v>
      </c>
      <c r="C266">
        <v>0</v>
      </c>
      <c r="D266" t="s">
        <v>159</v>
      </c>
      <c r="E266">
        <v>2.1450360000000002</v>
      </c>
      <c r="F266">
        <v>2.4201239999999999</v>
      </c>
      <c r="G266">
        <v>3.2270819999999998</v>
      </c>
      <c r="H266">
        <v>0</v>
      </c>
      <c r="I266">
        <v>0</v>
      </c>
      <c r="J266">
        <v>0</v>
      </c>
    </row>
    <row r="267" spans="1:10" x14ac:dyDescent="0.35">
      <c r="A267" t="str">
        <f>B191&amp;C245&amp;D267</f>
        <v>PENETRACION (%)Frutos SecosDE 60 A 75 AÑOS</v>
      </c>
      <c r="B267">
        <v>0</v>
      </c>
      <c r="C267">
        <v>0</v>
      </c>
      <c r="D267" t="s">
        <v>160</v>
      </c>
      <c r="E267">
        <v>0.83162789999999998</v>
      </c>
      <c r="F267">
        <v>2.0986910000000001</v>
      </c>
      <c r="G267">
        <v>0.75368579999999996</v>
      </c>
      <c r="H267">
        <v>0</v>
      </c>
      <c r="I267">
        <v>0</v>
      </c>
      <c r="J267">
        <v>0</v>
      </c>
    </row>
    <row r="268" spans="1:10" x14ac:dyDescent="0.35">
      <c r="A268" t="str">
        <f>B191&amp;C245&amp;D268</f>
        <v>PENETRACION (%)Frutos SecosALTA Y MEDIA ALTA</v>
      </c>
      <c r="B268">
        <v>0</v>
      </c>
      <c r="C268">
        <v>0</v>
      </c>
      <c r="D268" t="s">
        <v>161</v>
      </c>
      <c r="E268">
        <v>2.049067</v>
      </c>
      <c r="F268">
        <v>2.6177250000000001</v>
      </c>
      <c r="G268">
        <v>1.1023879999999999</v>
      </c>
      <c r="H268">
        <v>0</v>
      </c>
      <c r="I268">
        <v>0</v>
      </c>
      <c r="J268">
        <v>0</v>
      </c>
    </row>
    <row r="269" spans="1:10" x14ac:dyDescent="0.35">
      <c r="A269" t="str">
        <f>B191&amp;C245&amp;D269</f>
        <v>PENETRACION (%)Frutos SecosMEDIA</v>
      </c>
      <c r="B269">
        <v>0</v>
      </c>
      <c r="C269">
        <v>0</v>
      </c>
      <c r="D269" t="s">
        <v>162</v>
      </c>
      <c r="E269">
        <v>1.4872650000000001</v>
      </c>
      <c r="F269">
        <v>1.5842529999999999</v>
      </c>
      <c r="G269">
        <v>1.954801</v>
      </c>
      <c r="H269">
        <v>0</v>
      </c>
      <c r="I269">
        <v>0</v>
      </c>
      <c r="J269">
        <v>0</v>
      </c>
    </row>
    <row r="270" spans="1:10" x14ac:dyDescent="0.35">
      <c r="A270" t="str">
        <f>B191&amp;C245&amp;D270</f>
        <v>PENETRACION (%)Frutos SecosMEDIA BAJA</v>
      </c>
      <c r="B270">
        <v>0</v>
      </c>
      <c r="C270">
        <v>0</v>
      </c>
      <c r="D270" t="s">
        <v>163</v>
      </c>
      <c r="E270">
        <v>3.2556820000000002</v>
      </c>
      <c r="F270">
        <v>2.702963</v>
      </c>
      <c r="G270">
        <v>1.5631839999999999</v>
      </c>
      <c r="H270">
        <v>0</v>
      </c>
      <c r="I270">
        <v>0</v>
      </c>
      <c r="J270">
        <v>0</v>
      </c>
    </row>
    <row r="271" spans="1:10" x14ac:dyDescent="0.35">
      <c r="A271" t="str">
        <f>B191&amp;C245&amp;D271</f>
        <v>PENETRACION (%)Frutos SecosBAJA</v>
      </c>
      <c r="B271">
        <v>0</v>
      </c>
      <c r="C271">
        <v>0</v>
      </c>
      <c r="D271" t="s">
        <v>164</v>
      </c>
      <c r="E271">
        <v>3.3224209999999998</v>
      </c>
      <c r="F271">
        <v>2.3229320000000002</v>
      </c>
      <c r="G271">
        <v>3.5497179999999999</v>
      </c>
      <c r="H271">
        <v>0</v>
      </c>
      <c r="I271">
        <v>0</v>
      </c>
      <c r="J271">
        <v>0</v>
      </c>
    </row>
    <row r="272" spans="1:10" x14ac:dyDescent="0.35">
      <c r="A272" t="str">
        <f>B191&amp;C272&amp;D272</f>
        <v>PENETRACION (%)Chocolatinas/Chocolate/BombonesT.ESPAÑA</v>
      </c>
      <c r="B272">
        <v>0</v>
      </c>
      <c r="C272" t="s">
        <v>98</v>
      </c>
      <c r="D272" t="s">
        <v>59</v>
      </c>
      <c r="E272">
        <v>1.999887</v>
      </c>
      <c r="F272">
        <v>2.1599910000000002</v>
      </c>
      <c r="G272">
        <v>1.582468</v>
      </c>
      <c r="H272">
        <v>0</v>
      </c>
      <c r="I272">
        <v>0</v>
      </c>
      <c r="J272">
        <v>0</v>
      </c>
    </row>
    <row r="273" spans="1:10" x14ac:dyDescent="0.35">
      <c r="A273" t="str">
        <f>B191&amp;C272&amp;D273</f>
        <v>PENETRACION (%)Chocolatinas/Chocolate/BombonesBCN AM</v>
      </c>
      <c r="B273">
        <v>0</v>
      </c>
      <c r="C273">
        <v>0</v>
      </c>
      <c r="D273" t="s">
        <v>147</v>
      </c>
      <c r="E273">
        <v>2.0040290000000001</v>
      </c>
      <c r="F273">
        <v>4.1846829999999997</v>
      </c>
      <c r="G273">
        <v>1.6660809999999999</v>
      </c>
      <c r="H273">
        <v>0</v>
      </c>
      <c r="I273">
        <v>0</v>
      </c>
      <c r="J273">
        <v>0</v>
      </c>
    </row>
    <row r="274" spans="1:10" x14ac:dyDescent="0.35">
      <c r="A274" t="str">
        <f>B191&amp;C272&amp;D274</f>
        <v>PENETRACION (%)Chocolatinas/Chocolate/BombonesREST.CAT ARAGON</v>
      </c>
      <c r="B274">
        <v>0</v>
      </c>
      <c r="C274">
        <v>0</v>
      </c>
      <c r="D274" t="s">
        <v>148</v>
      </c>
      <c r="E274">
        <v>3.167815</v>
      </c>
      <c r="F274">
        <v>2.2566980000000001</v>
      </c>
      <c r="G274">
        <v>1.8703149999999999</v>
      </c>
      <c r="H274">
        <v>0</v>
      </c>
      <c r="I274">
        <v>0</v>
      </c>
      <c r="J274">
        <v>0</v>
      </c>
    </row>
    <row r="275" spans="1:10" x14ac:dyDescent="0.35">
      <c r="A275" t="str">
        <f>B191&amp;C272&amp;D275</f>
        <v>PENETRACION (%)Chocolatinas/Chocolate/BombonesLEVANTE</v>
      </c>
      <c r="B275">
        <v>0</v>
      </c>
      <c r="C275">
        <v>0</v>
      </c>
      <c r="D275" t="s">
        <v>149</v>
      </c>
      <c r="E275">
        <v>2.8641390000000002</v>
      </c>
      <c r="F275">
        <v>2.5542470000000002</v>
      </c>
      <c r="G275">
        <v>1.8255330000000001</v>
      </c>
      <c r="H275">
        <v>0</v>
      </c>
      <c r="I275">
        <v>0</v>
      </c>
      <c r="J275">
        <v>0</v>
      </c>
    </row>
    <row r="276" spans="1:10" x14ac:dyDescent="0.35">
      <c r="A276" t="str">
        <f>B191&amp;C272&amp;D276</f>
        <v>PENETRACION (%)Chocolatinas/Chocolate/BombonesANDALUCIA</v>
      </c>
      <c r="B276">
        <v>0</v>
      </c>
      <c r="C276">
        <v>0</v>
      </c>
      <c r="D276" t="s">
        <v>150</v>
      </c>
      <c r="E276">
        <v>2.413551</v>
      </c>
      <c r="F276">
        <v>1.8860170000000001</v>
      </c>
      <c r="G276">
        <v>1.438107</v>
      </c>
      <c r="H276">
        <v>0</v>
      </c>
      <c r="I276">
        <v>0</v>
      </c>
      <c r="J276">
        <v>0</v>
      </c>
    </row>
    <row r="277" spans="1:10" x14ac:dyDescent="0.35">
      <c r="A277" t="str">
        <f>B191&amp;C272&amp;D277</f>
        <v>PENETRACION (%)Chocolatinas/Chocolate/BombonesMDD AM</v>
      </c>
      <c r="B277">
        <v>0</v>
      </c>
      <c r="C277">
        <v>0</v>
      </c>
      <c r="D277" t="s">
        <v>151</v>
      </c>
      <c r="E277">
        <v>1.2241489999999999</v>
      </c>
      <c r="F277">
        <v>2.7210459999999999</v>
      </c>
      <c r="G277">
        <v>1.6310210000000001</v>
      </c>
      <c r="H277">
        <v>0</v>
      </c>
      <c r="I277">
        <v>0</v>
      </c>
      <c r="J277">
        <v>0</v>
      </c>
    </row>
    <row r="278" spans="1:10" x14ac:dyDescent="0.35">
      <c r="A278" t="str">
        <f>B191&amp;C272&amp;D278</f>
        <v>PENETRACION (%)Chocolatinas/Chocolate/BombonesRTO CENTRO</v>
      </c>
      <c r="B278">
        <v>0</v>
      </c>
      <c r="C278">
        <v>0</v>
      </c>
      <c r="D278" t="s">
        <v>152</v>
      </c>
      <c r="E278">
        <v>2.184628</v>
      </c>
      <c r="F278">
        <v>3.2809430000000002</v>
      </c>
      <c r="G278">
        <v>3.2523499999999999</v>
      </c>
      <c r="H278">
        <v>0</v>
      </c>
      <c r="I278">
        <v>0</v>
      </c>
      <c r="J278">
        <v>0</v>
      </c>
    </row>
    <row r="279" spans="1:10" x14ac:dyDescent="0.35">
      <c r="A279" t="str">
        <f>B191&amp;C272&amp;D279</f>
        <v>PENETRACION (%)Chocolatinas/Chocolate/BombonesNORTE-CENTRO</v>
      </c>
      <c r="B279">
        <v>0</v>
      </c>
      <c r="C279">
        <v>0</v>
      </c>
      <c r="D279" t="s">
        <v>153</v>
      </c>
      <c r="E279">
        <v>2.6257779999999999</v>
      </c>
      <c r="F279">
        <v>1.764993</v>
      </c>
      <c r="G279">
        <v>1.6610210000000001</v>
      </c>
      <c r="H279">
        <v>0</v>
      </c>
      <c r="I279">
        <v>0</v>
      </c>
      <c r="J279">
        <v>0</v>
      </c>
    </row>
    <row r="280" spans="1:10" x14ac:dyDescent="0.35">
      <c r="A280" t="str">
        <f>B191&amp;C272&amp;D280</f>
        <v>PENETRACION (%)Chocolatinas/Chocolate/BombonesNOROESTE</v>
      </c>
      <c r="B280">
        <v>0</v>
      </c>
      <c r="C280">
        <v>0</v>
      </c>
      <c r="D280" t="s">
        <v>154</v>
      </c>
      <c r="E280">
        <v>1.0876999999999999</v>
      </c>
      <c r="F280">
        <v>3.648466</v>
      </c>
      <c r="G280">
        <v>3.6423719999999999</v>
      </c>
      <c r="H280">
        <v>0</v>
      </c>
      <c r="I280">
        <v>0</v>
      </c>
      <c r="J280">
        <v>0</v>
      </c>
    </row>
    <row r="281" spans="1:10" x14ac:dyDescent="0.35">
      <c r="A281" t="str">
        <f>B191&amp;C272&amp;D281</f>
        <v>PENETRACION (%)Chocolatinas/Chocolate/Bombones&lt;2MIL</v>
      </c>
      <c r="B281">
        <v>0</v>
      </c>
      <c r="C281">
        <v>0</v>
      </c>
      <c r="D281" t="s">
        <v>29</v>
      </c>
      <c r="E281">
        <v>1.0502229999999999</v>
      </c>
      <c r="F281">
        <v>1.4895130000000001</v>
      </c>
      <c r="G281">
        <v>0</v>
      </c>
      <c r="H281">
        <v>0</v>
      </c>
      <c r="I281">
        <v>0</v>
      </c>
      <c r="J281">
        <v>0</v>
      </c>
    </row>
    <row r="282" spans="1:10" x14ac:dyDescent="0.35">
      <c r="A282" t="str">
        <f>B191&amp;C272&amp;D282</f>
        <v>PENETRACION (%)Chocolatinas/Chocolate/Bombones2-5MIL</v>
      </c>
      <c r="B282">
        <v>0</v>
      </c>
      <c r="C282">
        <v>0</v>
      </c>
      <c r="D282" t="s">
        <v>32</v>
      </c>
      <c r="E282">
        <v>1.4938830000000001</v>
      </c>
      <c r="F282">
        <v>5.6494920000000004</v>
      </c>
      <c r="G282">
        <v>2.098735</v>
      </c>
      <c r="H282">
        <v>0</v>
      </c>
      <c r="I282">
        <v>0</v>
      </c>
      <c r="J282">
        <v>0</v>
      </c>
    </row>
    <row r="283" spans="1:10" x14ac:dyDescent="0.35">
      <c r="A283" t="str">
        <f>B191&amp;C272&amp;D283</f>
        <v>PENETRACION (%)Chocolatinas/Chocolate/Bombones5-10MIL</v>
      </c>
      <c r="B283">
        <v>0</v>
      </c>
      <c r="C283">
        <v>0</v>
      </c>
      <c r="D283" t="s">
        <v>34</v>
      </c>
      <c r="E283">
        <v>0</v>
      </c>
      <c r="F283">
        <v>2.680882</v>
      </c>
      <c r="G283">
        <v>0</v>
      </c>
      <c r="H283">
        <v>0</v>
      </c>
      <c r="I283">
        <v>0</v>
      </c>
      <c r="J283">
        <v>0</v>
      </c>
    </row>
    <row r="284" spans="1:10" x14ac:dyDescent="0.35">
      <c r="A284" t="str">
        <f>B191&amp;C272&amp;D284</f>
        <v>PENETRACION (%)Chocolatinas/Chocolate/Bombones10-30MIL</v>
      </c>
      <c r="B284">
        <v>0</v>
      </c>
      <c r="C284">
        <v>0</v>
      </c>
      <c r="D284" t="s">
        <v>36</v>
      </c>
      <c r="E284">
        <v>5.0030289999999997</v>
      </c>
      <c r="F284">
        <v>2.586957</v>
      </c>
      <c r="G284">
        <v>2.225692</v>
      </c>
      <c r="H284">
        <v>0</v>
      </c>
      <c r="I284">
        <v>0</v>
      </c>
      <c r="J284">
        <v>0</v>
      </c>
    </row>
    <row r="285" spans="1:10" x14ac:dyDescent="0.35">
      <c r="A285" t="str">
        <f>B191&amp;C272&amp;D285</f>
        <v>PENETRACION (%)Chocolatinas/Chocolate/Bombones30-100MIL</v>
      </c>
      <c r="B285">
        <v>0</v>
      </c>
      <c r="C285">
        <v>0</v>
      </c>
      <c r="D285" t="s">
        <v>38</v>
      </c>
      <c r="E285">
        <v>1.651492</v>
      </c>
      <c r="F285">
        <v>0.8027955</v>
      </c>
      <c r="G285">
        <v>2.4776050000000001</v>
      </c>
      <c r="H285">
        <v>0</v>
      </c>
      <c r="I285">
        <v>0</v>
      </c>
      <c r="J285">
        <v>0</v>
      </c>
    </row>
    <row r="286" spans="1:10" x14ac:dyDescent="0.35">
      <c r="A286" t="str">
        <f>B191&amp;C272&amp;D286</f>
        <v>PENETRACION (%)Chocolatinas/Chocolate/Bombones100-200MIL</v>
      </c>
      <c r="B286">
        <v>0</v>
      </c>
      <c r="C286">
        <v>0</v>
      </c>
      <c r="D286" t="s">
        <v>40</v>
      </c>
      <c r="E286">
        <v>2.6381000000000001</v>
      </c>
      <c r="F286">
        <v>2.425249</v>
      </c>
      <c r="G286">
        <v>1.059798</v>
      </c>
      <c r="H286">
        <v>0</v>
      </c>
      <c r="I286">
        <v>0</v>
      </c>
      <c r="J286">
        <v>0</v>
      </c>
    </row>
    <row r="287" spans="1:10" x14ac:dyDescent="0.35">
      <c r="A287" t="str">
        <f>B191&amp;C272&amp;D287</f>
        <v>PENETRACION (%)Chocolatinas/Chocolate/Bombones200-500MIL</v>
      </c>
      <c r="B287">
        <v>0</v>
      </c>
      <c r="C287">
        <v>0</v>
      </c>
      <c r="D287" t="s">
        <v>42</v>
      </c>
      <c r="E287">
        <v>1.688315</v>
      </c>
      <c r="F287">
        <v>2.1894979999999999</v>
      </c>
      <c r="G287">
        <v>1.4632849999999999</v>
      </c>
      <c r="H287">
        <v>0</v>
      </c>
      <c r="I287">
        <v>0</v>
      </c>
      <c r="J287">
        <v>0</v>
      </c>
    </row>
    <row r="288" spans="1:10" x14ac:dyDescent="0.35">
      <c r="A288" t="str">
        <f>B191&amp;C272&amp;D288</f>
        <v>PENETRACION (%)Chocolatinas/Chocolate/Bombones&gt;500MIL</v>
      </c>
      <c r="B288">
        <v>0</v>
      </c>
      <c r="C288">
        <v>0</v>
      </c>
      <c r="D288" t="s">
        <v>44</v>
      </c>
      <c r="E288">
        <v>1.4753050000000001</v>
      </c>
      <c r="F288">
        <v>3.1756639999999998</v>
      </c>
      <c r="G288">
        <v>2.9878399999999998</v>
      </c>
      <c r="H288">
        <v>0</v>
      </c>
      <c r="I288">
        <v>0</v>
      </c>
      <c r="J288">
        <v>0</v>
      </c>
    </row>
    <row r="289" spans="1:10" x14ac:dyDescent="0.35">
      <c r="A289" t="str">
        <f>B191&amp;C272&amp;D289</f>
        <v>PENETRACION (%)Chocolatinas/Chocolate/BombonesDE 15 A 19 AÑOS</v>
      </c>
      <c r="B289">
        <v>0</v>
      </c>
      <c r="C289">
        <v>0</v>
      </c>
      <c r="D289" t="s">
        <v>155</v>
      </c>
      <c r="E289">
        <v>7.0227760000000004</v>
      </c>
      <c r="F289">
        <v>1.776505</v>
      </c>
      <c r="G289">
        <v>4.970942</v>
      </c>
      <c r="H289">
        <v>0</v>
      </c>
      <c r="I289">
        <v>0</v>
      </c>
      <c r="J289">
        <v>0</v>
      </c>
    </row>
    <row r="290" spans="1:10" x14ac:dyDescent="0.35">
      <c r="A290" t="str">
        <f>B191&amp;C272&amp;D290</f>
        <v>PENETRACION (%)Chocolatinas/Chocolate/BombonesDE 20 A 24 AÑOS</v>
      </c>
      <c r="B290">
        <v>0</v>
      </c>
      <c r="C290">
        <v>0</v>
      </c>
      <c r="D290" t="s">
        <v>156</v>
      </c>
      <c r="E290">
        <v>1.2235549999999999</v>
      </c>
      <c r="F290">
        <v>3.3398310000000002</v>
      </c>
      <c r="G290">
        <v>1.7793099999999999</v>
      </c>
      <c r="H290">
        <v>0</v>
      </c>
      <c r="I290">
        <v>0</v>
      </c>
      <c r="J290">
        <v>0</v>
      </c>
    </row>
    <row r="291" spans="1:10" x14ac:dyDescent="0.35">
      <c r="A291" t="str">
        <f>B191&amp;C272&amp;D291</f>
        <v>PENETRACION (%)Chocolatinas/Chocolate/BombonesDE 25 A 34 AÑOS</v>
      </c>
      <c r="B291">
        <v>0</v>
      </c>
      <c r="C291">
        <v>0</v>
      </c>
      <c r="D291" t="s">
        <v>157</v>
      </c>
      <c r="E291">
        <v>3.2831480000000002</v>
      </c>
      <c r="F291">
        <v>2.5125769999999998</v>
      </c>
      <c r="G291">
        <v>1.745239</v>
      </c>
      <c r="H291">
        <v>0</v>
      </c>
      <c r="I291">
        <v>0</v>
      </c>
      <c r="J291">
        <v>0</v>
      </c>
    </row>
    <row r="292" spans="1:10" x14ac:dyDescent="0.35">
      <c r="A292" t="str">
        <f>B191&amp;C272&amp;D292</f>
        <v>PENETRACION (%)Chocolatinas/Chocolate/BombonesDE 35 A 49 AÑOS</v>
      </c>
      <c r="B292">
        <v>0</v>
      </c>
      <c r="C292">
        <v>0</v>
      </c>
      <c r="D292" t="s">
        <v>158</v>
      </c>
      <c r="E292">
        <v>1.8396380000000001</v>
      </c>
      <c r="F292">
        <v>3.3403849999999999</v>
      </c>
      <c r="G292">
        <v>2.154763</v>
      </c>
      <c r="H292">
        <v>0</v>
      </c>
      <c r="I292">
        <v>0</v>
      </c>
      <c r="J292">
        <v>0</v>
      </c>
    </row>
    <row r="293" spans="1:10" x14ac:dyDescent="0.35">
      <c r="A293" t="str">
        <f>B191&amp;C272&amp;D293</f>
        <v>PENETRACION (%)Chocolatinas/Chocolate/BombonesDE 50 A 59 AÑOS</v>
      </c>
      <c r="B293">
        <v>0</v>
      </c>
      <c r="C293">
        <v>0</v>
      </c>
      <c r="D293" t="s">
        <v>159</v>
      </c>
      <c r="E293">
        <v>1.983954</v>
      </c>
      <c r="F293">
        <v>2.2922199999999999</v>
      </c>
      <c r="G293">
        <v>1.661049</v>
      </c>
      <c r="H293">
        <v>0</v>
      </c>
      <c r="I293">
        <v>0</v>
      </c>
      <c r="J293">
        <v>0</v>
      </c>
    </row>
    <row r="294" spans="1:10" x14ac:dyDescent="0.35">
      <c r="A294" t="str">
        <f>B191&amp;C272&amp;D294</f>
        <v>PENETRACION (%)Chocolatinas/Chocolate/BombonesDE 60 A 75 AÑOS</v>
      </c>
      <c r="B294">
        <v>0</v>
      </c>
      <c r="C294">
        <v>0</v>
      </c>
      <c r="D294" t="s">
        <v>160</v>
      </c>
      <c r="E294">
        <v>0.36318250000000002</v>
      </c>
      <c r="F294">
        <v>1.6822159999999999</v>
      </c>
      <c r="G294">
        <v>1.5997969999999999</v>
      </c>
      <c r="H294">
        <v>0</v>
      </c>
      <c r="I294">
        <v>0</v>
      </c>
      <c r="J294">
        <v>0</v>
      </c>
    </row>
    <row r="295" spans="1:10" x14ac:dyDescent="0.35">
      <c r="A295" t="str">
        <f>B191&amp;C272&amp;D295</f>
        <v>PENETRACION (%)Chocolatinas/Chocolate/BombonesALTA Y MEDIA ALTA</v>
      </c>
      <c r="B295">
        <v>0</v>
      </c>
      <c r="C295">
        <v>0</v>
      </c>
      <c r="D295" t="s">
        <v>161</v>
      </c>
      <c r="E295">
        <v>1.122565</v>
      </c>
      <c r="F295">
        <v>2.4298799999999998</v>
      </c>
      <c r="G295">
        <v>1.035525</v>
      </c>
      <c r="H295">
        <v>0</v>
      </c>
      <c r="I295">
        <v>0</v>
      </c>
      <c r="J295">
        <v>0</v>
      </c>
    </row>
    <row r="296" spans="1:10" x14ac:dyDescent="0.35">
      <c r="A296" t="str">
        <f>B191&amp;C272&amp;D296</f>
        <v>PENETRACION (%)Chocolatinas/Chocolate/BombonesMEDIA</v>
      </c>
      <c r="B296">
        <v>0</v>
      </c>
      <c r="C296">
        <v>0</v>
      </c>
      <c r="D296" t="s">
        <v>162</v>
      </c>
      <c r="E296">
        <v>2.2881450000000001</v>
      </c>
      <c r="F296">
        <v>2.2628539999999999</v>
      </c>
      <c r="G296">
        <v>3.3399909999999999</v>
      </c>
      <c r="H296">
        <v>0</v>
      </c>
      <c r="I296">
        <v>0</v>
      </c>
      <c r="J296">
        <v>0</v>
      </c>
    </row>
    <row r="297" spans="1:10" x14ac:dyDescent="0.35">
      <c r="A297" t="str">
        <f>B191&amp;C272&amp;D297</f>
        <v>PENETRACION (%)Chocolatinas/Chocolate/BombonesMEDIA BAJA</v>
      </c>
      <c r="B297">
        <v>0</v>
      </c>
      <c r="C297">
        <v>0</v>
      </c>
      <c r="D297" t="s">
        <v>163</v>
      </c>
      <c r="E297">
        <v>1.5472079999999999</v>
      </c>
      <c r="F297">
        <v>1.945821</v>
      </c>
      <c r="G297">
        <v>1.317121</v>
      </c>
      <c r="H297">
        <v>0</v>
      </c>
      <c r="I297">
        <v>0</v>
      </c>
      <c r="J297">
        <v>0</v>
      </c>
    </row>
    <row r="298" spans="1:10" x14ac:dyDescent="0.35">
      <c r="A298" t="str">
        <f>B191&amp;C272&amp;D298</f>
        <v>PENETRACION (%)Chocolatinas/Chocolate/BombonesBAJA</v>
      </c>
      <c r="B298">
        <v>0</v>
      </c>
      <c r="C298">
        <v>0</v>
      </c>
      <c r="D298" t="s">
        <v>164</v>
      </c>
      <c r="E298">
        <v>3.99858</v>
      </c>
      <c r="F298">
        <v>3.9876999999999998</v>
      </c>
      <c r="G298">
        <v>1.742645</v>
      </c>
      <c r="H298">
        <v>0</v>
      </c>
      <c r="I298">
        <v>0</v>
      </c>
      <c r="J298">
        <v>0</v>
      </c>
    </row>
    <row r="299" spans="1:10" x14ac:dyDescent="0.35">
      <c r="A299" t="str">
        <f>B191&amp;C299&amp;D299</f>
        <v>PENETRACION (%)ChiclesT.ESPAÑA</v>
      </c>
      <c r="B299">
        <v>0</v>
      </c>
      <c r="C299" t="s">
        <v>99</v>
      </c>
      <c r="D299" t="s">
        <v>59</v>
      </c>
      <c r="E299">
        <v>2.1807810000000001</v>
      </c>
      <c r="F299">
        <v>0.84026069999999997</v>
      </c>
      <c r="G299">
        <v>1.5300389999999999</v>
      </c>
      <c r="H299">
        <v>0</v>
      </c>
      <c r="I299">
        <v>0</v>
      </c>
      <c r="J299">
        <v>0</v>
      </c>
    </row>
    <row r="300" spans="1:10" x14ac:dyDescent="0.35">
      <c r="A300" t="str">
        <f>B191&amp;C299&amp;D300</f>
        <v>PENETRACION (%)ChiclesBCN AM</v>
      </c>
      <c r="B300">
        <v>0</v>
      </c>
      <c r="C300">
        <v>0</v>
      </c>
      <c r="D300" t="s">
        <v>147</v>
      </c>
      <c r="E300">
        <v>0</v>
      </c>
      <c r="F300">
        <v>0.18026919999999999</v>
      </c>
      <c r="G300">
        <v>1.361861</v>
      </c>
      <c r="H300">
        <v>0</v>
      </c>
      <c r="I300">
        <v>0</v>
      </c>
      <c r="J300">
        <v>0</v>
      </c>
    </row>
    <row r="301" spans="1:10" x14ac:dyDescent="0.35">
      <c r="A301" t="str">
        <f>B191&amp;C299&amp;D301</f>
        <v>PENETRACION (%)ChiclesREST.CAT ARAGON</v>
      </c>
      <c r="B301">
        <v>0</v>
      </c>
      <c r="C301">
        <v>0</v>
      </c>
      <c r="D301" t="s">
        <v>148</v>
      </c>
      <c r="E301">
        <v>2.4861930000000001</v>
      </c>
      <c r="F301">
        <v>0</v>
      </c>
      <c r="G301">
        <v>1.77861</v>
      </c>
      <c r="H301">
        <v>0</v>
      </c>
      <c r="I301">
        <v>0</v>
      </c>
      <c r="J301">
        <v>0</v>
      </c>
    </row>
    <row r="302" spans="1:10" x14ac:dyDescent="0.35">
      <c r="A302" t="str">
        <f>B191&amp;C299&amp;D302</f>
        <v>PENETRACION (%)ChiclesLEVANTE</v>
      </c>
      <c r="B302">
        <v>0</v>
      </c>
      <c r="C302">
        <v>0</v>
      </c>
      <c r="D302" t="s">
        <v>149</v>
      </c>
      <c r="E302">
        <v>2.6211280000000001</v>
      </c>
      <c r="F302">
        <v>1.9424380000000001</v>
      </c>
      <c r="G302">
        <v>4.8561949999999996</v>
      </c>
      <c r="H302">
        <v>0</v>
      </c>
      <c r="I302">
        <v>0</v>
      </c>
      <c r="J302">
        <v>0</v>
      </c>
    </row>
    <row r="303" spans="1:10" x14ac:dyDescent="0.35">
      <c r="A303" t="str">
        <f>B191&amp;C299&amp;D303</f>
        <v>PENETRACION (%)ChiclesANDALUCIA</v>
      </c>
      <c r="B303">
        <v>0</v>
      </c>
      <c r="C303">
        <v>0</v>
      </c>
      <c r="D303" t="s">
        <v>150</v>
      </c>
      <c r="E303">
        <v>2.7371129999999999</v>
      </c>
      <c r="F303">
        <v>0.83730329999999997</v>
      </c>
      <c r="G303">
        <v>2.5290560000000002</v>
      </c>
      <c r="H303">
        <v>0</v>
      </c>
      <c r="I303">
        <v>0</v>
      </c>
      <c r="J303">
        <v>0</v>
      </c>
    </row>
    <row r="304" spans="1:10" x14ac:dyDescent="0.35">
      <c r="A304" t="str">
        <f>B191&amp;C299&amp;D304</f>
        <v>PENETRACION (%)ChiclesMDD AM</v>
      </c>
      <c r="B304">
        <v>0</v>
      </c>
      <c r="C304">
        <v>0</v>
      </c>
      <c r="D304" t="s">
        <v>151</v>
      </c>
      <c r="E304">
        <v>2.6985389999999998</v>
      </c>
      <c r="F304">
        <v>0.41322959999999997</v>
      </c>
      <c r="G304">
        <v>1.8746149999999999</v>
      </c>
      <c r="H304">
        <v>0</v>
      </c>
      <c r="I304">
        <v>0</v>
      </c>
      <c r="J304">
        <v>0</v>
      </c>
    </row>
    <row r="305" spans="1:10" x14ac:dyDescent="0.35">
      <c r="A305" t="str">
        <f>B191&amp;C299&amp;D305</f>
        <v>PENETRACION (%)ChiclesRTO CENTRO</v>
      </c>
      <c r="B305">
        <v>0</v>
      </c>
      <c r="C305">
        <v>0</v>
      </c>
      <c r="D305" t="s">
        <v>152</v>
      </c>
      <c r="E305">
        <v>1.723368</v>
      </c>
      <c r="F305">
        <v>1.007004</v>
      </c>
      <c r="G305">
        <v>0.231632</v>
      </c>
      <c r="H305">
        <v>0</v>
      </c>
      <c r="I305">
        <v>0</v>
      </c>
      <c r="J305">
        <v>0</v>
      </c>
    </row>
    <row r="306" spans="1:10" x14ac:dyDescent="0.35">
      <c r="A306" t="str">
        <f>B191&amp;C299&amp;D306</f>
        <v>PENETRACION (%)ChiclesNORTE-CENTRO</v>
      </c>
      <c r="B306">
        <v>0</v>
      </c>
      <c r="C306">
        <v>0</v>
      </c>
      <c r="D306" t="s">
        <v>153</v>
      </c>
      <c r="E306">
        <v>2.6447229999999999</v>
      </c>
      <c r="F306">
        <v>1.252583</v>
      </c>
      <c r="G306">
        <v>1.100776</v>
      </c>
      <c r="H306">
        <v>0</v>
      </c>
      <c r="I306">
        <v>0</v>
      </c>
      <c r="J306">
        <v>0</v>
      </c>
    </row>
    <row r="307" spans="1:10" x14ac:dyDescent="0.35">
      <c r="A307" t="str">
        <f>B191&amp;C299&amp;D307</f>
        <v>PENETRACION (%)ChiclesNOROESTE</v>
      </c>
      <c r="B307">
        <v>0</v>
      </c>
      <c r="C307">
        <v>0</v>
      </c>
      <c r="D307" t="s">
        <v>154</v>
      </c>
      <c r="E307">
        <v>2.3185959999999999</v>
      </c>
      <c r="F307">
        <v>1.60866</v>
      </c>
      <c r="G307">
        <v>0.65687689999999999</v>
      </c>
      <c r="H307">
        <v>0</v>
      </c>
      <c r="I307">
        <v>0</v>
      </c>
      <c r="J307">
        <v>0</v>
      </c>
    </row>
    <row r="308" spans="1:10" x14ac:dyDescent="0.35">
      <c r="A308" t="str">
        <f>B191&amp;C299&amp;D308</f>
        <v>PENETRACION (%)Chicles&lt;2MIL</v>
      </c>
      <c r="B308">
        <v>0</v>
      </c>
      <c r="C308">
        <v>0</v>
      </c>
      <c r="D308" t="s">
        <v>29</v>
      </c>
      <c r="E308">
        <v>1.3008949999999999</v>
      </c>
      <c r="F308">
        <v>0</v>
      </c>
      <c r="G308">
        <v>0.74101499999999998</v>
      </c>
      <c r="H308">
        <v>0</v>
      </c>
      <c r="I308">
        <v>0</v>
      </c>
      <c r="J308">
        <v>0</v>
      </c>
    </row>
    <row r="309" spans="1:10" x14ac:dyDescent="0.35">
      <c r="A309" t="str">
        <f>B191&amp;C299&amp;D309</f>
        <v>PENETRACION (%)Chicles2-5MIL</v>
      </c>
      <c r="B309">
        <v>0</v>
      </c>
      <c r="C309">
        <v>0</v>
      </c>
      <c r="D309" t="s">
        <v>32</v>
      </c>
      <c r="E309">
        <v>3.0566460000000002</v>
      </c>
      <c r="F309">
        <v>0.15016840000000001</v>
      </c>
      <c r="G309">
        <v>10.11504</v>
      </c>
      <c r="H309">
        <v>0</v>
      </c>
      <c r="I309">
        <v>0</v>
      </c>
      <c r="J309">
        <v>0</v>
      </c>
    </row>
    <row r="310" spans="1:10" x14ac:dyDescent="0.35">
      <c r="A310" t="str">
        <f>B191&amp;C299&amp;D310</f>
        <v>PENETRACION (%)Chicles5-10MIL</v>
      </c>
      <c r="B310">
        <v>0</v>
      </c>
      <c r="C310">
        <v>0</v>
      </c>
      <c r="D310" t="s">
        <v>34</v>
      </c>
      <c r="E310">
        <v>0</v>
      </c>
      <c r="F310">
        <v>0</v>
      </c>
      <c r="G310">
        <v>0.23786470000000001</v>
      </c>
      <c r="H310">
        <v>0</v>
      </c>
      <c r="I310">
        <v>0</v>
      </c>
      <c r="J310">
        <v>0</v>
      </c>
    </row>
    <row r="311" spans="1:10" x14ac:dyDescent="0.35">
      <c r="A311" t="str">
        <f>B191&amp;C299&amp;D311</f>
        <v>PENETRACION (%)Chicles10-30MIL</v>
      </c>
      <c r="B311">
        <v>0</v>
      </c>
      <c r="C311">
        <v>0</v>
      </c>
      <c r="D311" t="s">
        <v>36</v>
      </c>
      <c r="E311">
        <v>3.6886809999999999</v>
      </c>
      <c r="F311">
        <v>1.7367859999999999</v>
      </c>
      <c r="G311">
        <v>1.1500220000000001</v>
      </c>
      <c r="H311">
        <v>0</v>
      </c>
      <c r="I311">
        <v>0</v>
      </c>
      <c r="J311">
        <v>0</v>
      </c>
    </row>
    <row r="312" spans="1:10" x14ac:dyDescent="0.35">
      <c r="A312" t="str">
        <f>B191&amp;C299&amp;D312</f>
        <v>PENETRACION (%)Chicles30-100MIL</v>
      </c>
      <c r="B312">
        <v>0</v>
      </c>
      <c r="C312">
        <v>0</v>
      </c>
      <c r="D312" t="s">
        <v>38</v>
      </c>
      <c r="E312">
        <v>0.82892350000000004</v>
      </c>
      <c r="F312">
        <v>0.79733679999999996</v>
      </c>
      <c r="G312">
        <v>1.559077</v>
      </c>
      <c r="H312">
        <v>0</v>
      </c>
      <c r="I312">
        <v>0</v>
      </c>
      <c r="J312">
        <v>0</v>
      </c>
    </row>
    <row r="313" spans="1:10" x14ac:dyDescent="0.35">
      <c r="A313" t="str">
        <f>B191&amp;C299&amp;D313</f>
        <v>PENETRACION (%)Chicles100-200MIL</v>
      </c>
      <c r="B313">
        <v>0</v>
      </c>
      <c r="C313">
        <v>0</v>
      </c>
      <c r="D313" t="s">
        <v>40</v>
      </c>
      <c r="E313">
        <v>3.3009339999999998</v>
      </c>
      <c r="F313">
        <v>1.6995960000000001</v>
      </c>
      <c r="G313">
        <v>1.232245</v>
      </c>
      <c r="H313">
        <v>0</v>
      </c>
      <c r="I313">
        <v>0</v>
      </c>
      <c r="J313">
        <v>0</v>
      </c>
    </row>
    <row r="314" spans="1:10" x14ac:dyDescent="0.35">
      <c r="A314" t="str">
        <f>B191&amp;C299&amp;D314</f>
        <v>PENETRACION (%)Chicles200-500MIL</v>
      </c>
      <c r="B314">
        <v>0</v>
      </c>
      <c r="C314">
        <v>0</v>
      </c>
      <c r="D314" t="s">
        <v>42</v>
      </c>
      <c r="E314">
        <v>4.0968460000000002</v>
      </c>
      <c r="F314">
        <v>0.83245930000000001</v>
      </c>
      <c r="G314">
        <v>0.50003390000000003</v>
      </c>
      <c r="H314">
        <v>0</v>
      </c>
      <c r="I314">
        <v>0</v>
      </c>
      <c r="J314">
        <v>0</v>
      </c>
    </row>
    <row r="315" spans="1:10" x14ac:dyDescent="0.35">
      <c r="A315" t="str">
        <f>B191&amp;C299&amp;D315</f>
        <v>PENETRACION (%)Chicles&gt;500MIL</v>
      </c>
      <c r="B315">
        <v>0</v>
      </c>
      <c r="C315">
        <v>0</v>
      </c>
      <c r="D315" t="s">
        <v>44</v>
      </c>
      <c r="E315">
        <v>1.898474</v>
      </c>
      <c r="F315">
        <v>0.58083379999999996</v>
      </c>
      <c r="G315">
        <v>2.003854</v>
      </c>
      <c r="H315">
        <v>0</v>
      </c>
      <c r="I315">
        <v>0</v>
      </c>
      <c r="J315">
        <v>0</v>
      </c>
    </row>
    <row r="316" spans="1:10" x14ac:dyDescent="0.35">
      <c r="A316" t="str">
        <f>B191&amp;C299&amp;D316</f>
        <v>PENETRACION (%)ChiclesDE 15 A 19 AÑOS</v>
      </c>
      <c r="B316">
        <v>0</v>
      </c>
      <c r="C316">
        <v>0</v>
      </c>
      <c r="D316" t="s">
        <v>155</v>
      </c>
      <c r="E316">
        <v>9.4032129999999992</v>
      </c>
      <c r="F316">
        <v>0</v>
      </c>
      <c r="G316">
        <v>12.064970000000001</v>
      </c>
      <c r="H316">
        <v>0</v>
      </c>
      <c r="I316">
        <v>0</v>
      </c>
      <c r="J316">
        <v>0</v>
      </c>
    </row>
    <row r="317" spans="1:10" x14ac:dyDescent="0.35">
      <c r="A317" t="str">
        <f>B191&amp;C299&amp;D317</f>
        <v>PENETRACION (%)ChiclesDE 20 A 24 AÑOS</v>
      </c>
      <c r="B317">
        <v>0</v>
      </c>
      <c r="C317">
        <v>0</v>
      </c>
      <c r="D317" t="s">
        <v>156</v>
      </c>
      <c r="E317">
        <v>3.2702830000000001</v>
      </c>
      <c r="F317">
        <v>0.53050390000000003</v>
      </c>
      <c r="G317">
        <v>0.54831600000000003</v>
      </c>
      <c r="H317">
        <v>0</v>
      </c>
      <c r="I317">
        <v>0</v>
      </c>
      <c r="J317">
        <v>0</v>
      </c>
    </row>
    <row r="318" spans="1:10" x14ac:dyDescent="0.35">
      <c r="A318" t="str">
        <f>B191&amp;C299&amp;D318</f>
        <v>PENETRACION (%)ChiclesDE 25 A 34 AÑOS</v>
      </c>
      <c r="B318">
        <v>0</v>
      </c>
      <c r="C318">
        <v>0</v>
      </c>
      <c r="D318" t="s">
        <v>157</v>
      </c>
      <c r="E318">
        <v>0.82006060000000003</v>
      </c>
      <c r="F318">
        <v>0.95355730000000005</v>
      </c>
      <c r="G318">
        <v>0.94213369999999996</v>
      </c>
      <c r="H318">
        <v>0</v>
      </c>
      <c r="I318">
        <v>0</v>
      </c>
      <c r="J318">
        <v>0</v>
      </c>
    </row>
    <row r="319" spans="1:10" x14ac:dyDescent="0.35">
      <c r="A319" t="str">
        <f>B191&amp;C299&amp;D319</f>
        <v>PENETRACION (%)ChiclesDE 35 A 49 AÑOS</v>
      </c>
      <c r="B319">
        <v>0</v>
      </c>
      <c r="C319">
        <v>0</v>
      </c>
      <c r="D319" t="s">
        <v>158</v>
      </c>
      <c r="E319">
        <v>2.9511310000000002</v>
      </c>
      <c r="F319">
        <v>1.682293</v>
      </c>
      <c r="G319">
        <v>0.97017339999999996</v>
      </c>
      <c r="H319">
        <v>0</v>
      </c>
      <c r="I319">
        <v>0</v>
      </c>
      <c r="J319">
        <v>0</v>
      </c>
    </row>
    <row r="320" spans="1:10" x14ac:dyDescent="0.35">
      <c r="A320" t="str">
        <f>B191&amp;C299&amp;D320</f>
        <v>PENETRACION (%)ChiclesDE 50 A 59 AÑOS</v>
      </c>
      <c r="B320">
        <v>0</v>
      </c>
      <c r="C320">
        <v>0</v>
      </c>
      <c r="D320" t="s">
        <v>159</v>
      </c>
      <c r="E320">
        <v>1.966164</v>
      </c>
      <c r="F320">
        <v>1.093316</v>
      </c>
      <c r="G320">
        <v>2.393208</v>
      </c>
      <c r="H320">
        <v>0</v>
      </c>
      <c r="I320">
        <v>0</v>
      </c>
      <c r="J320">
        <v>0</v>
      </c>
    </row>
    <row r="321" spans="1:10" x14ac:dyDescent="0.35">
      <c r="A321" t="str">
        <f>B191&amp;C299&amp;D321</f>
        <v>PENETRACION (%)ChiclesDE 60 A 75 AÑOS</v>
      </c>
      <c r="B321">
        <v>0</v>
      </c>
      <c r="C321">
        <v>0</v>
      </c>
      <c r="D321" t="s">
        <v>160</v>
      </c>
      <c r="E321">
        <v>0.23555670000000001</v>
      </c>
      <c r="F321">
        <v>0</v>
      </c>
      <c r="G321">
        <v>0.8646585</v>
      </c>
      <c r="H321">
        <v>0</v>
      </c>
      <c r="I321">
        <v>0</v>
      </c>
      <c r="J321">
        <v>0</v>
      </c>
    </row>
    <row r="322" spans="1:10" x14ac:dyDescent="0.35">
      <c r="A322" t="str">
        <f>B191&amp;C299&amp;D322</f>
        <v>PENETRACION (%)ChiclesALTA Y MEDIA ALTA</v>
      </c>
      <c r="B322">
        <v>0</v>
      </c>
      <c r="C322">
        <v>0</v>
      </c>
      <c r="D322" t="s">
        <v>161</v>
      </c>
      <c r="E322">
        <v>2.3305259999999999</v>
      </c>
      <c r="F322">
        <v>1.1697919999999999</v>
      </c>
      <c r="G322">
        <v>0.75271739999999998</v>
      </c>
      <c r="H322">
        <v>0</v>
      </c>
      <c r="I322">
        <v>0</v>
      </c>
      <c r="J322">
        <v>0</v>
      </c>
    </row>
    <row r="323" spans="1:10" x14ac:dyDescent="0.35">
      <c r="A323" t="str">
        <f>B191&amp;C299&amp;D323</f>
        <v>PENETRACION (%)ChiclesMEDIA</v>
      </c>
      <c r="B323">
        <v>0</v>
      </c>
      <c r="C323">
        <v>0</v>
      </c>
      <c r="D323" t="s">
        <v>162</v>
      </c>
      <c r="E323">
        <v>2.3790339999999999</v>
      </c>
      <c r="F323">
        <v>0.64404519999999998</v>
      </c>
      <c r="G323">
        <v>1.1789829999999999</v>
      </c>
      <c r="H323">
        <v>0</v>
      </c>
      <c r="I323">
        <v>0</v>
      </c>
      <c r="J323">
        <v>0</v>
      </c>
    </row>
    <row r="324" spans="1:10" x14ac:dyDescent="0.35">
      <c r="A324" t="str">
        <f>B191&amp;C299&amp;D324</f>
        <v>PENETRACION (%)ChiclesMEDIA BAJA</v>
      </c>
      <c r="B324">
        <v>0</v>
      </c>
      <c r="C324">
        <v>0</v>
      </c>
      <c r="D324" t="s">
        <v>163</v>
      </c>
      <c r="E324">
        <v>1.9616480000000001</v>
      </c>
      <c r="F324">
        <v>0.8932137</v>
      </c>
      <c r="G324">
        <v>1.944593</v>
      </c>
      <c r="H324">
        <v>0</v>
      </c>
      <c r="I324">
        <v>0</v>
      </c>
      <c r="J324">
        <v>0</v>
      </c>
    </row>
    <row r="325" spans="1:10" x14ac:dyDescent="0.35">
      <c r="A325" t="str">
        <f>B191&amp;C299&amp;D325</f>
        <v>PENETRACION (%)ChiclesBAJA</v>
      </c>
      <c r="B325">
        <v>0</v>
      </c>
      <c r="C325">
        <v>0</v>
      </c>
      <c r="D325" t="s">
        <v>164</v>
      </c>
      <c r="E325">
        <v>2.0874769999999998</v>
      </c>
      <c r="F325">
        <v>0.87957960000000002</v>
      </c>
      <c r="G325">
        <v>3.1379830000000002</v>
      </c>
      <c r="H325">
        <v>0</v>
      </c>
      <c r="I325">
        <v>0</v>
      </c>
      <c r="J325">
        <v>0</v>
      </c>
    </row>
    <row r="326" spans="1:10" x14ac:dyDescent="0.35">
      <c r="A326" t="str">
        <f>B191&amp;C326&amp;D326</f>
        <v>PENETRACION (%)CaramelosT.ESPAÑA</v>
      </c>
      <c r="B326">
        <v>0</v>
      </c>
      <c r="C326" t="s">
        <v>100</v>
      </c>
      <c r="D326" t="s">
        <v>59</v>
      </c>
      <c r="E326">
        <v>1.136004</v>
      </c>
      <c r="F326">
        <v>1.0332399999999999</v>
      </c>
      <c r="G326">
        <v>0.64693840000000002</v>
      </c>
      <c r="H326">
        <v>0</v>
      </c>
      <c r="I326">
        <v>0</v>
      </c>
      <c r="J326">
        <v>0</v>
      </c>
    </row>
    <row r="327" spans="1:10" x14ac:dyDescent="0.35">
      <c r="A327" t="str">
        <f>B191&amp;C326&amp;D327</f>
        <v>PENETRACION (%)CaramelosBCN AM</v>
      </c>
      <c r="B327">
        <v>0</v>
      </c>
      <c r="C327">
        <v>0</v>
      </c>
      <c r="D327" t="s">
        <v>147</v>
      </c>
      <c r="E327">
        <v>3.864125</v>
      </c>
      <c r="F327">
        <v>0.38431559999999998</v>
      </c>
      <c r="G327">
        <v>0.51068590000000003</v>
      </c>
      <c r="H327">
        <v>0</v>
      </c>
      <c r="I327">
        <v>0</v>
      </c>
      <c r="J327">
        <v>0</v>
      </c>
    </row>
    <row r="328" spans="1:10" x14ac:dyDescent="0.35">
      <c r="A328" t="str">
        <f>B191&amp;C326&amp;D328</f>
        <v>PENETRACION (%)CaramelosREST.CAT ARAGON</v>
      </c>
      <c r="B328">
        <v>0</v>
      </c>
      <c r="C328">
        <v>0</v>
      </c>
      <c r="D328" t="s">
        <v>148</v>
      </c>
      <c r="E328">
        <v>0.98323490000000002</v>
      </c>
      <c r="F328">
        <v>1.566201</v>
      </c>
      <c r="G328">
        <v>0</v>
      </c>
      <c r="H328">
        <v>0</v>
      </c>
      <c r="I328">
        <v>0</v>
      </c>
      <c r="J328">
        <v>0</v>
      </c>
    </row>
    <row r="329" spans="1:10" x14ac:dyDescent="0.35">
      <c r="A329" t="str">
        <f>B191&amp;C326&amp;D329</f>
        <v>PENETRACION (%)CaramelosLEVANTE</v>
      </c>
      <c r="B329">
        <v>0</v>
      </c>
      <c r="C329">
        <v>0</v>
      </c>
      <c r="D329" t="s">
        <v>149</v>
      </c>
      <c r="E329">
        <v>0.88354089999999996</v>
      </c>
      <c r="F329">
        <v>0.52370969999999994</v>
      </c>
      <c r="G329">
        <v>2.5173510000000001</v>
      </c>
      <c r="H329">
        <v>0</v>
      </c>
      <c r="I329">
        <v>0</v>
      </c>
      <c r="J329">
        <v>0</v>
      </c>
    </row>
    <row r="330" spans="1:10" x14ac:dyDescent="0.35">
      <c r="A330" t="str">
        <f>B191&amp;C326&amp;D330</f>
        <v>PENETRACION (%)CaramelosANDALUCIA</v>
      </c>
      <c r="B330">
        <v>0</v>
      </c>
      <c r="C330">
        <v>0</v>
      </c>
      <c r="D330" t="s">
        <v>150</v>
      </c>
      <c r="E330">
        <v>0.84572510000000001</v>
      </c>
      <c r="F330">
        <v>2.2063419999999998</v>
      </c>
      <c r="G330">
        <v>0.96381689999999998</v>
      </c>
      <c r="H330">
        <v>0</v>
      </c>
      <c r="I330">
        <v>0</v>
      </c>
      <c r="J330">
        <v>0</v>
      </c>
    </row>
    <row r="331" spans="1:10" x14ac:dyDescent="0.35">
      <c r="A331" t="str">
        <f>B191&amp;C326&amp;D331</f>
        <v>PENETRACION (%)CaramelosMDD AM</v>
      </c>
      <c r="B331">
        <v>0</v>
      </c>
      <c r="C331">
        <v>0</v>
      </c>
      <c r="D331" t="s">
        <v>151</v>
      </c>
      <c r="E331">
        <v>1.248265</v>
      </c>
      <c r="F331">
        <v>0.2151663</v>
      </c>
      <c r="G331">
        <v>1.198885</v>
      </c>
      <c r="H331">
        <v>0</v>
      </c>
      <c r="I331">
        <v>0</v>
      </c>
      <c r="J331">
        <v>0</v>
      </c>
    </row>
    <row r="332" spans="1:10" x14ac:dyDescent="0.35">
      <c r="A332" t="str">
        <f>B191&amp;C326&amp;D332</f>
        <v>PENETRACION (%)CaramelosRTO CENTRO</v>
      </c>
      <c r="B332">
        <v>0</v>
      </c>
      <c r="C332">
        <v>0</v>
      </c>
      <c r="D332" t="s">
        <v>152</v>
      </c>
      <c r="E332">
        <v>0.2429538</v>
      </c>
      <c r="F332">
        <v>1.659535</v>
      </c>
      <c r="G332">
        <v>1.0994139999999999</v>
      </c>
      <c r="H332">
        <v>0</v>
      </c>
      <c r="I332">
        <v>0</v>
      </c>
      <c r="J332">
        <v>0</v>
      </c>
    </row>
    <row r="333" spans="1:10" x14ac:dyDescent="0.35">
      <c r="A333" t="str">
        <f>B191&amp;C326&amp;D333</f>
        <v>PENETRACION (%)CaramelosNORTE-CENTRO</v>
      </c>
      <c r="B333">
        <v>0</v>
      </c>
      <c r="C333">
        <v>0</v>
      </c>
      <c r="D333" t="s">
        <v>153</v>
      </c>
      <c r="E333">
        <v>1.637478</v>
      </c>
      <c r="F333">
        <v>1.1102879999999999</v>
      </c>
      <c r="G333">
        <v>0.97221519999999995</v>
      </c>
      <c r="H333">
        <v>0</v>
      </c>
      <c r="I333">
        <v>0</v>
      </c>
      <c r="J333">
        <v>0</v>
      </c>
    </row>
    <row r="334" spans="1:10" x14ac:dyDescent="0.35">
      <c r="A334" t="str">
        <f>B191&amp;C326&amp;D334</f>
        <v>PENETRACION (%)CaramelosNOROESTE</v>
      </c>
      <c r="B334">
        <v>0</v>
      </c>
      <c r="C334">
        <v>0</v>
      </c>
      <c r="D334" t="s">
        <v>154</v>
      </c>
      <c r="E334">
        <v>2.0482420000000001</v>
      </c>
      <c r="F334">
        <v>0.46598410000000001</v>
      </c>
      <c r="G334">
        <v>0.32091310000000001</v>
      </c>
      <c r="H334">
        <v>0</v>
      </c>
      <c r="I334">
        <v>0</v>
      </c>
      <c r="J334">
        <v>0</v>
      </c>
    </row>
    <row r="335" spans="1:10" x14ac:dyDescent="0.35">
      <c r="A335" t="str">
        <f>B191&amp;C326&amp;D335</f>
        <v>PENETRACION (%)Caramelos&lt;2MIL</v>
      </c>
      <c r="B335">
        <v>0</v>
      </c>
      <c r="C335">
        <v>0</v>
      </c>
      <c r="D335" t="s">
        <v>29</v>
      </c>
      <c r="E335">
        <v>0</v>
      </c>
      <c r="F335">
        <v>0.65350070000000005</v>
      </c>
      <c r="G335">
        <v>0</v>
      </c>
      <c r="H335">
        <v>0</v>
      </c>
      <c r="I335">
        <v>0</v>
      </c>
      <c r="J335">
        <v>0</v>
      </c>
    </row>
    <row r="336" spans="1:10" x14ac:dyDescent="0.35">
      <c r="A336" t="str">
        <f>B191&amp;C326&amp;D336</f>
        <v>PENETRACION (%)Caramelos2-5MIL</v>
      </c>
      <c r="B336">
        <v>0</v>
      </c>
      <c r="C336">
        <v>0</v>
      </c>
      <c r="D336" t="s">
        <v>32</v>
      </c>
      <c r="E336">
        <v>1.941271</v>
      </c>
      <c r="F336">
        <v>2.280424</v>
      </c>
      <c r="G336">
        <v>0</v>
      </c>
      <c r="H336">
        <v>0</v>
      </c>
      <c r="I336">
        <v>0</v>
      </c>
      <c r="J336">
        <v>0</v>
      </c>
    </row>
    <row r="337" spans="1:10" x14ac:dyDescent="0.35">
      <c r="A337" t="str">
        <f>B191&amp;C326&amp;D337</f>
        <v>PENETRACION (%)Caramelos5-10MIL</v>
      </c>
      <c r="B337">
        <v>0</v>
      </c>
      <c r="C337">
        <v>0</v>
      </c>
      <c r="D337" t="s">
        <v>34</v>
      </c>
      <c r="E337">
        <v>0</v>
      </c>
      <c r="F337">
        <v>3.5394380000000001</v>
      </c>
      <c r="G337">
        <v>0</v>
      </c>
      <c r="H337">
        <v>0</v>
      </c>
      <c r="I337">
        <v>0</v>
      </c>
      <c r="J337">
        <v>0</v>
      </c>
    </row>
    <row r="338" spans="1:10" x14ac:dyDescent="0.35">
      <c r="A338" t="str">
        <f>B191&amp;C326&amp;D338</f>
        <v>PENETRACION (%)Caramelos10-30MIL</v>
      </c>
      <c r="B338">
        <v>0</v>
      </c>
      <c r="C338">
        <v>0</v>
      </c>
      <c r="D338" t="s">
        <v>36</v>
      </c>
      <c r="E338">
        <v>1.3637790000000001</v>
      </c>
      <c r="F338">
        <v>0.99987349999999997</v>
      </c>
      <c r="G338">
        <v>0.72718039999999995</v>
      </c>
      <c r="H338">
        <v>0</v>
      </c>
      <c r="I338">
        <v>0</v>
      </c>
      <c r="J338">
        <v>0</v>
      </c>
    </row>
    <row r="339" spans="1:10" x14ac:dyDescent="0.35">
      <c r="A339" t="str">
        <f>B191&amp;C326&amp;D339</f>
        <v>PENETRACION (%)Caramelos30-100MIL</v>
      </c>
      <c r="B339">
        <v>0</v>
      </c>
      <c r="C339">
        <v>0</v>
      </c>
      <c r="D339" t="s">
        <v>38</v>
      </c>
      <c r="E339">
        <v>0.79381670000000004</v>
      </c>
      <c r="F339">
        <v>0.2335913</v>
      </c>
      <c r="G339">
        <v>1.1714960000000001</v>
      </c>
      <c r="H339">
        <v>0</v>
      </c>
      <c r="I339">
        <v>0</v>
      </c>
      <c r="J339">
        <v>0</v>
      </c>
    </row>
    <row r="340" spans="1:10" x14ac:dyDescent="0.35">
      <c r="A340" t="str">
        <f>B191&amp;C326&amp;D340</f>
        <v>PENETRACION (%)Caramelos100-200MIL</v>
      </c>
      <c r="B340">
        <v>0</v>
      </c>
      <c r="C340">
        <v>0</v>
      </c>
      <c r="D340" t="s">
        <v>40</v>
      </c>
      <c r="E340">
        <v>1.025747</v>
      </c>
      <c r="F340">
        <v>0.20319139999999999</v>
      </c>
      <c r="G340">
        <v>0.60323130000000003</v>
      </c>
      <c r="H340">
        <v>0</v>
      </c>
      <c r="I340">
        <v>0</v>
      </c>
      <c r="J340">
        <v>0</v>
      </c>
    </row>
    <row r="341" spans="1:10" x14ac:dyDescent="0.35">
      <c r="A341" t="str">
        <f>B191&amp;C326&amp;D341</f>
        <v>PENETRACION (%)Caramelos200-500MIL</v>
      </c>
      <c r="B341">
        <v>0</v>
      </c>
      <c r="C341">
        <v>0</v>
      </c>
      <c r="D341" t="s">
        <v>42</v>
      </c>
      <c r="E341">
        <v>3.4789240000000001</v>
      </c>
      <c r="F341">
        <v>1.4119250000000001</v>
      </c>
      <c r="G341">
        <v>2.7908569999999999</v>
      </c>
      <c r="H341">
        <v>0</v>
      </c>
      <c r="I341">
        <v>0</v>
      </c>
      <c r="J341">
        <v>0</v>
      </c>
    </row>
    <row r="342" spans="1:10" x14ac:dyDescent="0.35">
      <c r="A342" t="str">
        <f>B191&amp;C326&amp;D342</f>
        <v>PENETRACION (%)Caramelos&gt;500MIL</v>
      </c>
      <c r="B342">
        <v>0</v>
      </c>
      <c r="C342">
        <v>0</v>
      </c>
      <c r="D342" t="s">
        <v>44</v>
      </c>
      <c r="E342">
        <v>1.166517</v>
      </c>
      <c r="F342">
        <v>1.04619</v>
      </c>
      <c r="G342">
        <v>0.62046460000000003</v>
      </c>
      <c r="H342">
        <v>0</v>
      </c>
      <c r="I342">
        <v>0</v>
      </c>
      <c r="J342">
        <v>0</v>
      </c>
    </row>
    <row r="343" spans="1:10" x14ac:dyDescent="0.35">
      <c r="A343" t="str">
        <f>B191&amp;C326&amp;D343</f>
        <v>PENETRACION (%)CaramelosDE 15 A 19 AÑOS</v>
      </c>
      <c r="B343">
        <v>0</v>
      </c>
      <c r="C343">
        <v>0</v>
      </c>
      <c r="D343" t="s">
        <v>155</v>
      </c>
      <c r="E343">
        <v>0</v>
      </c>
      <c r="F343">
        <v>2.8264010000000002</v>
      </c>
      <c r="G343">
        <v>0</v>
      </c>
      <c r="H343">
        <v>0</v>
      </c>
      <c r="I343">
        <v>0</v>
      </c>
      <c r="J343">
        <v>0</v>
      </c>
    </row>
    <row r="344" spans="1:10" x14ac:dyDescent="0.35">
      <c r="A344" t="str">
        <f>B191&amp;C326&amp;D344</f>
        <v>PENETRACION (%)CaramelosDE 20 A 24 AÑOS</v>
      </c>
      <c r="B344">
        <v>0</v>
      </c>
      <c r="C344">
        <v>0</v>
      </c>
      <c r="D344" t="s">
        <v>156</v>
      </c>
      <c r="E344">
        <v>4.8374240000000004</v>
      </c>
      <c r="F344">
        <v>0.3417481</v>
      </c>
      <c r="G344">
        <v>1.1981010000000001</v>
      </c>
      <c r="H344">
        <v>0</v>
      </c>
      <c r="I344">
        <v>0</v>
      </c>
      <c r="J344">
        <v>0</v>
      </c>
    </row>
    <row r="345" spans="1:10" x14ac:dyDescent="0.35">
      <c r="A345" t="str">
        <f>B191&amp;C326&amp;D345</f>
        <v>PENETRACION (%)CaramelosDE 25 A 34 AÑOS</v>
      </c>
      <c r="B345">
        <v>0</v>
      </c>
      <c r="C345">
        <v>0</v>
      </c>
      <c r="D345" t="s">
        <v>157</v>
      </c>
      <c r="E345">
        <v>0.29968630000000002</v>
      </c>
      <c r="F345">
        <v>1.7540260000000001</v>
      </c>
      <c r="G345">
        <v>0.62966610000000001</v>
      </c>
      <c r="H345">
        <v>0</v>
      </c>
      <c r="I345">
        <v>0</v>
      </c>
      <c r="J345">
        <v>0</v>
      </c>
    </row>
    <row r="346" spans="1:10" x14ac:dyDescent="0.35">
      <c r="A346" t="str">
        <f>B191&amp;C326&amp;D346</f>
        <v>PENETRACION (%)CaramelosDE 35 A 49 AÑOS</v>
      </c>
      <c r="B346">
        <v>0</v>
      </c>
      <c r="C346">
        <v>0</v>
      </c>
      <c r="D346" t="s">
        <v>158</v>
      </c>
      <c r="E346">
        <v>0.83441759999999998</v>
      </c>
      <c r="F346">
        <v>0.27915980000000001</v>
      </c>
      <c r="G346">
        <v>0.57118000000000002</v>
      </c>
      <c r="H346">
        <v>0</v>
      </c>
      <c r="I346">
        <v>0</v>
      </c>
      <c r="J346">
        <v>0</v>
      </c>
    </row>
    <row r="347" spans="1:10" x14ac:dyDescent="0.35">
      <c r="A347" t="str">
        <f>B191&amp;C326&amp;D347</f>
        <v>PENETRACION (%)CaramelosDE 50 A 59 AÑOS</v>
      </c>
      <c r="B347">
        <v>0</v>
      </c>
      <c r="C347">
        <v>0</v>
      </c>
      <c r="D347" t="s">
        <v>159</v>
      </c>
      <c r="E347">
        <v>2.0236230000000002</v>
      </c>
      <c r="F347">
        <v>2.1718299999999999</v>
      </c>
      <c r="G347">
        <v>2.2504240000000002</v>
      </c>
      <c r="H347">
        <v>0</v>
      </c>
      <c r="I347">
        <v>0</v>
      </c>
      <c r="J347">
        <v>0</v>
      </c>
    </row>
    <row r="348" spans="1:10" x14ac:dyDescent="0.35">
      <c r="A348" t="str">
        <f>B191&amp;C326&amp;D348</f>
        <v>PENETRACION (%)CaramelosDE 60 A 75 AÑOS</v>
      </c>
      <c r="B348">
        <v>0</v>
      </c>
      <c r="C348">
        <v>0</v>
      </c>
      <c r="D348" t="s">
        <v>160</v>
      </c>
      <c r="E348">
        <v>1.181478</v>
      </c>
      <c r="F348">
        <v>0.52138850000000003</v>
      </c>
      <c r="G348">
        <v>0.98045439999999995</v>
      </c>
      <c r="H348">
        <v>0</v>
      </c>
      <c r="I348">
        <v>0</v>
      </c>
      <c r="J348">
        <v>0</v>
      </c>
    </row>
    <row r="349" spans="1:10" x14ac:dyDescent="0.35">
      <c r="A349" t="str">
        <f>B191&amp;C326&amp;D349</f>
        <v>PENETRACION (%)CaramelosALTA Y MEDIA ALTA</v>
      </c>
      <c r="B349">
        <v>0</v>
      </c>
      <c r="C349">
        <v>0</v>
      </c>
      <c r="D349" t="s">
        <v>161</v>
      </c>
      <c r="E349">
        <v>0.78273729999999997</v>
      </c>
      <c r="F349">
        <v>1.2487360000000001</v>
      </c>
      <c r="G349">
        <v>1.0749930000000001</v>
      </c>
      <c r="H349">
        <v>0</v>
      </c>
      <c r="I349">
        <v>0</v>
      </c>
      <c r="J349">
        <v>0</v>
      </c>
    </row>
    <row r="350" spans="1:10" x14ac:dyDescent="0.35">
      <c r="A350" t="str">
        <f>B191&amp;C326&amp;D350</f>
        <v>PENETRACION (%)CaramelosMEDIA</v>
      </c>
      <c r="B350">
        <v>0</v>
      </c>
      <c r="C350">
        <v>0</v>
      </c>
      <c r="D350" t="s">
        <v>162</v>
      </c>
      <c r="E350">
        <v>1.6826920000000001</v>
      </c>
      <c r="F350">
        <v>0.96555880000000005</v>
      </c>
      <c r="G350">
        <v>0.51361060000000003</v>
      </c>
      <c r="H350">
        <v>0</v>
      </c>
      <c r="I350">
        <v>0</v>
      </c>
      <c r="J350">
        <v>0</v>
      </c>
    </row>
    <row r="351" spans="1:10" x14ac:dyDescent="0.35">
      <c r="A351" t="str">
        <f>B191&amp;C326&amp;D351</f>
        <v>PENETRACION (%)CaramelosMEDIA BAJA</v>
      </c>
      <c r="B351">
        <v>0</v>
      </c>
      <c r="C351">
        <v>0</v>
      </c>
      <c r="D351" t="s">
        <v>163</v>
      </c>
      <c r="E351">
        <v>0.37626090000000001</v>
      </c>
      <c r="F351">
        <v>0.63682850000000002</v>
      </c>
      <c r="G351">
        <v>1.2929980000000001</v>
      </c>
      <c r="H351">
        <v>0</v>
      </c>
      <c r="I351">
        <v>0</v>
      </c>
      <c r="J351">
        <v>0</v>
      </c>
    </row>
    <row r="352" spans="1:10" x14ac:dyDescent="0.35">
      <c r="A352" t="str">
        <f>B191&amp;C326&amp;D352</f>
        <v>PENETRACION (%)CaramelosBAJA</v>
      </c>
      <c r="B352">
        <v>0</v>
      </c>
      <c r="C352">
        <v>0</v>
      </c>
      <c r="D352" t="s">
        <v>164</v>
      </c>
      <c r="E352">
        <v>1.8775500000000001</v>
      </c>
      <c r="F352">
        <v>1.6602589999999999</v>
      </c>
      <c r="G352">
        <v>0.70822560000000001</v>
      </c>
      <c r="H352">
        <v>0</v>
      </c>
      <c r="I352">
        <v>0</v>
      </c>
      <c r="J352">
        <v>0</v>
      </c>
    </row>
    <row r="353" spans="1:10" x14ac:dyDescent="0.35">
      <c r="A353" t="str">
        <f>B191&amp;C353&amp;D353</f>
        <v>PENETRACION (%)GolosinasT.ESPAÑA</v>
      </c>
      <c r="B353">
        <v>0</v>
      </c>
      <c r="C353" t="s">
        <v>101</v>
      </c>
      <c r="D353" t="s">
        <v>59</v>
      </c>
      <c r="E353">
        <v>1.355302</v>
      </c>
      <c r="F353">
        <v>1.6149640000000001</v>
      </c>
      <c r="G353">
        <v>1.4655750000000001</v>
      </c>
      <c r="H353">
        <v>0</v>
      </c>
      <c r="I353">
        <v>0</v>
      </c>
      <c r="J353">
        <v>0</v>
      </c>
    </row>
    <row r="354" spans="1:10" x14ac:dyDescent="0.35">
      <c r="A354" t="str">
        <f>B191&amp;C353&amp;D354</f>
        <v>PENETRACION (%)GolosinasBCN AM</v>
      </c>
      <c r="B354">
        <v>0</v>
      </c>
      <c r="C354">
        <v>0</v>
      </c>
      <c r="D354" t="s">
        <v>147</v>
      </c>
      <c r="E354">
        <v>3.5564830000000001</v>
      </c>
      <c r="F354">
        <v>0.46255439999999998</v>
      </c>
      <c r="G354">
        <v>1.6076170000000001</v>
      </c>
      <c r="H354">
        <v>0</v>
      </c>
      <c r="I354">
        <v>0</v>
      </c>
      <c r="J354">
        <v>0</v>
      </c>
    </row>
    <row r="355" spans="1:10" x14ac:dyDescent="0.35">
      <c r="A355" t="str">
        <f>B191&amp;C353&amp;D355</f>
        <v>PENETRACION (%)GolosinasREST.CAT ARAGON</v>
      </c>
      <c r="B355">
        <v>0</v>
      </c>
      <c r="C355">
        <v>0</v>
      </c>
      <c r="D355" t="s">
        <v>148</v>
      </c>
      <c r="E355">
        <v>1.238416</v>
      </c>
      <c r="F355">
        <v>0.90554009999999996</v>
      </c>
      <c r="G355">
        <v>1.513971</v>
      </c>
      <c r="H355">
        <v>0</v>
      </c>
      <c r="I355">
        <v>0</v>
      </c>
      <c r="J355">
        <v>0</v>
      </c>
    </row>
    <row r="356" spans="1:10" x14ac:dyDescent="0.35">
      <c r="A356" t="str">
        <f>B191&amp;C353&amp;D356</f>
        <v>PENETRACION (%)GolosinasLEVANTE</v>
      </c>
      <c r="B356">
        <v>0</v>
      </c>
      <c r="C356">
        <v>0</v>
      </c>
      <c r="D356" t="s">
        <v>149</v>
      </c>
      <c r="E356">
        <v>0.2381037</v>
      </c>
      <c r="F356">
        <v>0.73603629999999998</v>
      </c>
      <c r="G356">
        <v>1.3815120000000001</v>
      </c>
      <c r="H356">
        <v>0</v>
      </c>
      <c r="I356">
        <v>0</v>
      </c>
      <c r="J356">
        <v>0</v>
      </c>
    </row>
    <row r="357" spans="1:10" x14ac:dyDescent="0.35">
      <c r="A357" t="str">
        <f>B191&amp;C353&amp;D357</f>
        <v>PENETRACION (%)GolosinasANDALUCIA</v>
      </c>
      <c r="B357">
        <v>0</v>
      </c>
      <c r="C357">
        <v>0</v>
      </c>
      <c r="D357" t="s">
        <v>150</v>
      </c>
      <c r="E357">
        <v>1.9584349999999999</v>
      </c>
      <c r="F357">
        <v>2.8887939999999999</v>
      </c>
      <c r="G357">
        <v>3.4118569999999999</v>
      </c>
      <c r="H357">
        <v>0</v>
      </c>
      <c r="I357">
        <v>0</v>
      </c>
      <c r="J357">
        <v>0</v>
      </c>
    </row>
    <row r="358" spans="1:10" x14ac:dyDescent="0.35">
      <c r="A358" t="str">
        <f>B191&amp;C353&amp;D358</f>
        <v>PENETRACION (%)GolosinasMDD AM</v>
      </c>
      <c r="B358">
        <v>0</v>
      </c>
      <c r="C358">
        <v>0</v>
      </c>
      <c r="D358" t="s">
        <v>151</v>
      </c>
      <c r="E358">
        <v>1.3587629999999999</v>
      </c>
      <c r="F358">
        <v>2.202817</v>
      </c>
      <c r="G358">
        <v>1.166695</v>
      </c>
      <c r="H358">
        <v>0</v>
      </c>
      <c r="I358">
        <v>0</v>
      </c>
      <c r="J358">
        <v>0</v>
      </c>
    </row>
    <row r="359" spans="1:10" x14ac:dyDescent="0.35">
      <c r="A359" t="str">
        <f>B191&amp;C353&amp;D359</f>
        <v>PENETRACION (%)GolosinasRTO CENTRO</v>
      </c>
      <c r="B359">
        <v>0</v>
      </c>
      <c r="C359">
        <v>0</v>
      </c>
      <c r="D359" t="s">
        <v>152</v>
      </c>
      <c r="E359">
        <v>1.436442</v>
      </c>
      <c r="F359">
        <v>1.647389</v>
      </c>
      <c r="G359">
        <v>3.0387909999999998</v>
      </c>
      <c r="H359">
        <v>0</v>
      </c>
      <c r="I359">
        <v>0</v>
      </c>
      <c r="J359">
        <v>0</v>
      </c>
    </row>
    <row r="360" spans="1:10" x14ac:dyDescent="0.35">
      <c r="A360" t="str">
        <f>B191&amp;C353&amp;D360</f>
        <v>PENETRACION (%)GolosinasNORTE-CENTRO</v>
      </c>
      <c r="B360">
        <v>0</v>
      </c>
      <c r="C360">
        <v>0</v>
      </c>
      <c r="D360" t="s">
        <v>153</v>
      </c>
      <c r="E360">
        <v>2.1565919999999998</v>
      </c>
      <c r="F360">
        <v>1.9814000000000001</v>
      </c>
      <c r="G360">
        <v>1.238731</v>
      </c>
      <c r="H360">
        <v>0</v>
      </c>
      <c r="I360">
        <v>0</v>
      </c>
      <c r="J360">
        <v>0</v>
      </c>
    </row>
    <row r="361" spans="1:10" x14ac:dyDescent="0.35">
      <c r="A361" t="str">
        <f>B191&amp;C353&amp;D361</f>
        <v>PENETRACION (%)GolosinasNOROESTE</v>
      </c>
      <c r="B361">
        <v>0</v>
      </c>
      <c r="C361">
        <v>0</v>
      </c>
      <c r="D361" t="s">
        <v>154</v>
      </c>
      <c r="E361">
        <v>0.42541230000000002</v>
      </c>
      <c r="F361">
        <v>2.4962629999999999</v>
      </c>
      <c r="G361">
        <v>3.1489410000000002</v>
      </c>
      <c r="H361">
        <v>0</v>
      </c>
      <c r="I361">
        <v>0</v>
      </c>
      <c r="J361">
        <v>0</v>
      </c>
    </row>
    <row r="362" spans="1:10" x14ac:dyDescent="0.35">
      <c r="A362" t="str">
        <f>B191&amp;C353&amp;D362</f>
        <v>PENETRACION (%)Golosinas&lt;2MIL</v>
      </c>
      <c r="B362">
        <v>0</v>
      </c>
      <c r="C362">
        <v>0</v>
      </c>
      <c r="D362" t="s">
        <v>29</v>
      </c>
      <c r="E362">
        <v>0.68272239999999995</v>
      </c>
      <c r="F362">
        <v>0</v>
      </c>
      <c r="G362">
        <v>1.2159249999999999</v>
      </c>
      <c r="H362">
        <v>0</v>
      </c>
      <c r="I362">
        <v>0</v>
      </c>
      <c r="J362">
        <v>0</v>
      </c>
    </row>
    <row r="363" spans="1:10" x14ac:dyDescent="0.35">
      <c r="A363" t="str">
        <f>B191&amp;C353&amp;D363</f>
        <v>PENETRACION (%)Golosinas2-5MIL</v>
      </c>
      <c r="B363">
        <v>0</v>
      </c>
      <c r="C363">
        <v>0</v>
      </c>
      <c r="D363" t="s">
        <v>32</v>
      </c>
      <c r="E363">
        <v>0.54722910000000002</v>
      </c>
      <c r="F363">
        <v>3.1231179999999998</v>
      </c>
      <c r="G363">
        <v>5.8979619999999997</v>
      </c>
      <c r="H363">
        <v>0</v>
      </c>
      <c r="I363">
        <v>0</v>
      </c>
      <c r="J363">
        <v>0</v>
      </c>
    </row>
    <row r="364" spans="1:10" x14ac:dyDescent="0.35">
      <c r="A364" t="str">
        <f>B191&amp;C353&amp;D364</f>
        <v>PENETRACION (%)Golosinas5-10MIL</v>
      </c>
      <c r="B364">
        <v>0</v>
      </c>
      <c r="C364">
        <v>0</v>
      </c>
      <c r="D364" t="s">
        <v>34</v>
      </c>
      <c r="E364">
        <v>1.6697660000000001</v>
      </c>
      <c r="F364">
        <v>0</v>
      </c>
      <c r="G364">
        <v>3.2818269999999998</v>
      </c>
      <c r="H364">
        <v>0</v>
      </c>
      <c r="I364">
        <v>0</v>
      </c>
      <c r="J364">
        <v>0</v>
      </c>
    </row>
    <row r="365" spans="1:10" x14ac:dyDescent="0.35">
      <c r="A365" t="str">
        <f>B191&amp;C353&amp;D365</f>
        <v>PENETRACION (%)Golosinas10-30MIL</v>
      </c>
      <c r="B365">
        <v>0</v>
      </c>
      <c r="C365">
        <v>0</v>
      </c>
      <c r="D365" t="s">
        <v>36</v>
      </c>
      <c r="E365">
        <v>2.0323479999999998</v>
      </c>
      <c r="F365">
        <v>1.741044</v>
      </c>
      <c r="G365">
        <v>1.6198239999999999</v>
      </c>
      <c r="H365">
        <v>0</v>
      </c>
      <c r="I365">
        <v>0</v>
      </c>
      <c r="J365">
        <v>0</v>
      </c>
    </row>
    <row r="366" spans="1:10" x14ac:dyDescent="0.35">
      <c r="A366" t="str">
        <f>B191&amp;C353&amp;D366</f>
        <v>PENETRACION (%)Golosinas30-100MIL</v>
      </c>
      <c r="B366">
        <v>0</v>
      </c>
      <c r="C366">
        <v>0</v>
      </c>
      <c r="D366" t="s">
        <v>38</v>
      </c>
      <c r="E366">
        <v>1.2687090000000001</v>
      </c>
      <c r="F366">
        <v>2.1927859999999999</v>
      </c>
      <c r="G366">
        <v>1.404493</v>
      </c>
      <c r="H366">
        <v>0</v>
      </c>
      <c r="I366">
        <v>0</v>
      </c>
      <c r="J366">
        <v>0</v>
      </c>
    </row>
    <row r="367" spans="1:10" x14ac:dyDescent="0.35">
      <c r="A367" t="str">
        <f>B191&amp;C353&amp;D367</f>
        <v>PENETRACION (%)Golosinas100-200MIL</v>
      </c>
      <c r="B367">
        <v>0</v>
      </c>
      <c r="C367">
        <v>0</v>
      </c>
      <c r="D367" t="s">
        <v>40</v>
      </c>
      <c r="E367">
        <v>0.80493519999999996</v>
      </c>
      <c r="F367">
        <v>1.7156990000000001</v>
      </c>
      <c r="G367">
        <v>0.63465360000000004</v>
      </c>
      <c r="H367">
        <v>0</v>
      </c>
      <c r="I367">
        <v>0</v>
      </c>
      <c r="J367">
        <v>0</v>
      </c>
    </row>
    <row r="368" spans="1:10" x14ac:dyDescent="0.35">
      <c r="A368" t="str">
        <f>B191&amp;C353&amp;D368</f>
        <v>PENETRACION (%)Golosinas200-500MIL</v>
      </c>
      <c r="B368">
        <v>0</v>
      </c>
      <c r="C368">
        <v>0</v>
      </c>
      <c r="D368" t="s">
        <v>42</v>
      </c>
      <c r="E368">
        <v>3.9120089999999998</v>
      </c>
      <c r="F368">
        <v>2.5032670000000001</v>
      </c>
      <c r="G368">
        <v>2.1685379999999999</v>
      </c>
      <c r="H368">
        <v>0</v>
      </c>
      <c r="I368">
        <v>0</v>
      </c>
      <c r="J368">
        <v>0</v>
      </c>
    </row>
    <row r="369" spans="1:10" x14ac:dyDescent="0.35">
      <c r="A369" t="str">
        <f>B191&amp;C353&amp;D369</f>
        <v>PENETRACION (%)Golosinas&gt;500MIL</v>
      </c>
      <c r="B369">
        <v>0</v>
      </c>
      <c r="C369">
        <v>0</v>
      </c>
      <c r="D369" t="s">
        <v>44</v>
      </c>
      <c r="E369">
        <v>1.0980319999999999</v>
      </c>
      <c r="F369">
        <v>1.4750289999999999</v>
      </c>
      <c r="G369">
        <v>2.1252119999999999</v>
      </c>
      <c r="H369">
        <v>0</v>
      </c>
      <c r="I369">
        <v>0</v>
      </c>
      <c r="J369">
        <v>0</v>
      </c>
    </row>
    <row r="370" spans="1:10" x14ac:dyDescent="0.35">
      <c r="A370" t="str">
        <f>B191&amp;C353&amp;D370</f>
        <v>PENETRACION (%)GolosinasDE 15 A 19 AÑOS</v>
      </c>
      <c r="B370">
        <v>0</v>
      </c>
      <c r="C370">
        <v>0</v>
      </c>
      <c r="D370" t="s">
        <v>155</v>
      </c>
      <c r="E370">
        <v>2.8411059999999999</v>
      </c>
      <c r="F370">
        <v>4.9363260000000002</v>
      </c>
      <c r="G370">
        <v>4.9177660000000003</v>
      </c>
      <c r="H370">
        <v>0</v>
      </c>
      <c r="I370">
        <v>0</v>
      </c>
      <c r="J370">
        <v>0</v>
      </c>
    </row>
    <row r="371" spans="1:10" x14ac:dyDescent="0.35">
      <c r="A371" t="str">
        <f>B191&amp;C353&amp;D371</f>
        <v>PENETRACION (%)GolosinasDE 20 A 24 AÑOS</v>
      </c>
      <c r="B371">
        <v>0</v>
      </c>
      <c r="C371">
        <v>0</v>
      </c>
      <c r="D371" t="s">
        <v>156</v>
      </c>
      <c r="E371">
        <v>2.6301459999999999</v>
      </c>
      <c r="F371">
        <v>0.74466509999999997</v>
      </c>
      <c r="G371">
        <v>3.329971</v>
      </c>
      <c r="H371">
        <v>0</v>
      </c>
      <c r="I371">
        <v>0</v>
      </c>
      <c r="J371">
        <v>0</v>
      </c>
    </row>
    <row r="372" spans="1:10" x14ac:dyDescent="0.35">
      <c r="A372" t="str">
        <f>B191&amp;C353&amp;D372</f>
        <v>PENETRACION (%)GolosinasDE 25 A 34 AÑOS</v>
      </c>
      <c r="B372">
        <v>0</v>
      </c>
      <c r="C372">
        <v>0</v>
      </c>
      <c r="D372" t="s">
        <v>157</v>
      </c>
      <c r="E372">
        <v>3.8498800000000002</v>
      </c>
      <c r="F372">
        <v>1.3874310000000001</v>
      </c>
      <c r="G372">
        <v>0.97541679999999997</v>
      </c>
      <c r="H372">
        <v>0</v>
      </c>
      <c r="I372">
        <v>0</v>
      </c>
      <c r="J372">
        <v>0</v>
      </c>
    </row>
    <row r="373" spans="1:10" x14ac:dyDescent="0.35">
      <c r="A373" t="str">
        <f>B191&amp;C353&amp;D373</f>
        <v>PENETRACION (%)GolosinasDE 35 A 49 AÑOS</v>
      </c>
      <c r="B373">
        <v>0</v>
      </c>
      <c r="C373">
        <v>0</v>
      </c>
      <c r="D373" t="s">
        <v>158</v>
      </c>
      <c r="E373">
        <v>0.90296480000000001</v>
      </c>
      <c r="F373">
        <v>2.2662589999999998</v>
      </c>
      <c r="G373">
        <v>3.4691709999999998</v>
      </c>
      <c r="H373">
        <v>0</v>
      </c>
      <c r="I373">
        <v>0</v>
      </c>
      <c r="J373">
        <v>0</v>
      </c>
    </row>
    <row r="374" spans="1:10" x14ac:dyDescent="0.35">
      <c r="A374" t="str">
        <f>B191&amp;C353&amp;D374</f>
        <v>PENETRACION (%)GolosinasDE 50 A 59 AÑOS</v>
      </c>
      <c r="B374">
        <v>0</v>
      </c>
      <c r="C374">
        <v>0</v>
      </c>
      <c r="D374" t="s">
        <v>159</v>
      </c>
      <c r="E374">
        <v>0.74842980000000003</v>
      </c>
      <c r="F374">
        <v>1.73875</v>
      </c>
      <c r="G374">
        <v>0.69897209999999999</v>
      </c>
      <c r="H374">
        <v>0</v>
      </c>
      <c r="I374">
        <v>0</v>
      </c>
      <c r="J374">
        <v>0</v>
      </c>
    </row>
    <row r="375" spans="1:10" x14ac:dyDescent="0.35">
      <c r="A375" t="str">
        <f>B191&amp;C353&amp;D375</f>
        <v>PENETRACION (%)GolosinasDE 60 A 75 AÑOS</v>
      </c>
      <c r="B375">
        <v>0</v>
      </c>
      <c r="C375">
        <v>0</v>
      </c>
      <c r="D375" t="s">
        <v>160</v>
      </c>
      <c r="E375">
        <v>0.81460140000000003</v>
      </c>
      <c r="F375">
        <v>0.52880799999999994</v>
      </c>
      <c r="G375">
        <v>0.33044770000000001</v>
      </c>
      <c r="H375">
        <v>0</v>
      </c>
      <c r="I375">
        <v>0</v>
      </c>
      <c r="J375">
        <v>0</v>
      </c>
    </row>
    <row r="376" spans="1:10" x14ac:dyDescent="0.35">
      <c r="A376" t="str">
        <f>B191&amp;C353&amp;D376</f>
        <v>PENETRACION (%)GolosinasALTA Y MEDIA ALTA</v>
      </c>
      <c r="B376">
        <v>0</v>
      </c>
      <c r="C376">
        <v>0</v>
      </c>
      <c r="D376" t="s">
        <v>161</v>
      </c>
      <c r="E376">
        <v>0.40569870000000002</v>
      </c>
      <c r="F376">
        <v>0.91140659999999996</v>
      </c>
      <c r="G376">
        <v>0.76880809999999999</v>
      </c>
      <c r="H376">
        <v>0</v>
      </c>
      <c r="I376">
        <v>0</v>
      </c>
      <c r="J376">
        <v>0</v>
      </c>
    </row>
    <row r="377" spans="1:10" x14ac:dyDescent="0.35">
      <c r="A377" t="str">
        <f>B191&amp;C353&amp;D377</f>
        <v>PENETRACION (%)GolosinasMEDIA</v>
      </c>
      <c r="B377">
        <v>0</v>
      </c>
      <c r="C377">
        <v>0</v>
      </c>
      <c r="D377" t="s">
        <v>162</v>
      </c>
      <c r="E377">
        <v>1.5348710000000001</v>
      </c>
      <c r="F377">
        <v>1.476788</v>
      </c>
      <c r="G377">
        <v>1.840535</v>
      </c>
      <c r="H377">
        <v>0</v>
      </c>
      <c r="I377">
        <v>0</v>
      </c>
      <c r="J377">
        <v>0</v>
      </c>
    </row>
    <row r="378" spans="1:10" x14ac:dyDescent="0.35">
      <c r="A378" t="str">
        <f>B191&amp;C353&amp;D378</f>
        <v>PENETRACION (%)GolosinasMEDIA BAJA</v>
      </c>
      <c r="B378">
        <v>0</v>
      </c>
      <c r="C378">
        <v>0</v>
      </c>
      <c r="D378" t="s">
        <v>163</v>
      </c>
      <c r="E378">
        <v>1.7140649999999999</v>
      </c>
      <c r="F378">
        <v>2.5630480000000002</v>
      </c>
      <c r="G378">
        <v>2.4491339999999999</v>
      </c>
      <c r="H378">
        <v>0</v>
      </c>
      <c r="I378">
        <v>0</v>
      </c>
      <c r="J378">
        <v>0</v>
      </c>
    </row>
    <row r="379" spans="1:10" x14ac:dyDescent="0.35">
      <c r="A379" t="str">
        <f>B191&amp;C353&amp;D379</f>
        <v>PENETRACION (%)GolosinasBAJA</v>
      </c>
      <c r="B379">
        <v>0</v>
      </c>
      <c r="C379">
        <v>0</v>
      </c>
      <c r="D379" t="s">
        <v>164</v>
      </c>
      <c r="E379">
        <v>1.5897810000000001</v>
      </c>
      <c r="F379">
        <v>1.8894660000000001</v>
      </c>
      <c r="G379">
        <v>2.1714630000000001</v>
      </c>
      <c r="H379">
        <v>0</v>
      </c>
      <c r="I379">
        <v>0</v>
      </c>
      <c r="J37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F17AB-0992-45E9-806D-86B2EA1969A2}">
  <sheetPr codeName="Hoja7">
    <tabColor theme="7"/>
  </sheetPr>
  <dimension ref="A1:I58"/>
  <sheetViews>
    <sheetView workbookViewId="0">
      <selection activeCell="F25" sqref="F25:F30"/>
    </sheetView>
  </sheetViews>
  <sheetFormatPr baseColWidth="10" defaultColWidth="11.453125" defaultRowHeight="14.5" x14ac:dyDescent="0.35"/>
  <cols>
    <col min="1" max="1" width="65.26953125" bestFit="1" customWidth="1"/>
    <col min="3" max="3" width="22.26953125" bestFit="1" customWidth="1"/>
    <col min="4" max="4" width="10.81640625" style="2"/>
  </cols>
  <sheetData>
    <row r="1" spans="1:9" x14ac:dyDescent="0.35">
      <c r="B1" t="s">
        <v>143</v>
      </c>
      <c r="C1" t="s">
        <v>59</v>
      </c>
      <c r="D1">
        <v>0</v>
      </c>
      <c r="E1">
        <v>0</v>
      </c>
      <c r="F1">
        <v>0</v>
      </c>
      <c r="G1">
        <v>0</v>
      </c>
      <c r="H1">
        <v>0</v>
      </c>
      <c r="I1">
        <v>0</v>
      </c>
    </row>
    <row r="2" spans="1:9" x14ac:dyDescent="0.35">
      <c r="B2">
        <v>0</v>
      </c>
      <c r="C2">
        <v>0</v>
      </c>
      <c r="D2" t="s">
        <v>144</v>
      </c>
      <c r="E2" t="s">
        <v>145</v>
      </c>
      <c r="F2" t="s">
        <v>146</v>
      </c>
      <c r="G2">
        <v>0</v>
      </c>
      <c r="H2">
        <v>0</v>
      </c>
      <c r="I2">
        <v>0</v>
      </c>
    </row>
    <row r="3" spans="1:9" x14ac:dyDescent="0.35">
      <c r="A3" t="str">
        <f>B3&amp;C3</f>
        <v>VOLUMEN (Miles kg ó litros)TOTAL BEBIDAS</v>
      </c>
      <c r="B3" t="s">
        <v>137</v>
      </c>
      <c r="C3" t="s">
        <v>102</v>
      </c>
      <c r="D3">
        <v>16760.934499546998</v>
      </c>
      <c r="E3">
        <v>16571.167376854002</v>
      </c>
      <c r="F3">
        <v>14315.401342158999</v>
      </c>
      <c r="G3">
        <v>0</v>
      </c>
      <c r="H3">
        <v>0</v>
      </c>
      <c r="I3">
        <v>0</v>
      </c>
    </row>
    <row r="4" spans="1:9" x14ac:dyDescent="0.35">
      <c r="A4" t="str">
        <f>B3&amp;C4</f>
        <v>VOLUMEN (Miles kg ó litros).Total Bebidas Frias</v>
      </c>
      <c r="B4">
        <v>0</v>
      </c>
      <c r="C4" t="s">
        <v>103</v>
      </c>
      <c r="D4">
        <v>15808.690637297001</v>
      </c>
      <c r="E4">
        <v>15640.977632104001</v>
      </c>
      <c r="F4">
        <v>13505.944822534</v>
      </c>
      <c r="G4">
        <v>0</v>
      </c>
      <c r="H4">
        <v>0</v>
      </c>
      <c r="I4">
        <v>0</v>
      </c>
    </row>
    <row r="5" spans="1:9" x14ac:dyDescent="0.35">
      <c r="A5" t="str">
        <f>B3&amp;C5</f>
        <v>VOLUMEN (Miles kg ó litros)Total bebidas de vino</v>
      </c>
      <c r="B5">
        <v>0</v>
      </c>
      <c r="C5" t="s">
        <v>104</v>
      </c>
      <c r="D5">
        <v>1781.2419050000001</v>
      </c>
      <c r="E5">
        <v>1947.7697762500002</v>
      </c>
      <c r="F5">
        <v>1809.12775225</v>
      </c>
      <c r="G5">
        <v>0</v>
      </c>
      <c r="H5">
        <v>0</v>
      </c>
      <c r="I5">
        <v>0</v>
      </c>
    </row>
    <row r="6" spans="1:9" x14ac:dyDescent="0.35">
      <c r="A6" t="str">
        <f>B3&amp;C6</f>
        <v>VOLUMEN (Miles kg ó litros)Sidra</v>
      </c>
      <c r="B6">
        <v>0</v>
      </c>
      <c r="C6" t="s">
        <v>105</v>
      </c>
      <c r="D6">
        <v>69.884542499999995</v>
      </c>
      <c r="E6">
        <v>26.756685000000001</v>
      </c>
      <c r="F6">
        <v>44.404636050000001</v>
      </c>
      <c r="G6">
        <v>0</v>
      </c>
      <c r="H6">
        <v>0</v>
      </c>
      <c r="I6">
        <v>0</v>
      </c>
    </row>
    <row r="7" spans="1:9" x14ac:dyDescent="0.35">
      <c r="A7" t="str">
        <f>B3&amp;C7</f>
        <v>VOLUMEN (Miles kg ó litros)Cerveza</v>
      </c>
      <c r="B7">
        <v>0</v>
      </c>
      <c r="C7" t="s">
        <v>106</v>
      </c>
      <c r="D7">
        <v>2805.66581077</v>
      </c>
      <c r="E7">
        <v>3182.9490449</v>
      </c>
      <c r="F7">
        <v>2648.35394623</v>
      </c>
      <c r="G7">
        <v>0</v>
      </c>
      <c r="H7">
        <v>0</v>
      </c>
      <c r="I7">
        <v>0</v>
      </c>
    </row>
    <row r="8" spans="1:9" x14ac:dyDescent="0.35">
      <c r="A8" t="str">
        <f>B3&amp;C8</f>
        <v>VOLUMEN (Miles kg ó litros)Espirituosas</v>
      </c>
      <c r="B8">
        <v>0</v>
      </c>
      <c r="C8" t="s">
        <v>107</v>
      </c>
      <c r="D8">
        <v>351.73329174999998</v>
      </c>
      <c r="E8">
        <v>273.98098726000001</v>
      </c>
      <c r="F8">
        <v>246.60014269999999</v>
      </c>
      <c r="G8">
        <v>0</v>
      </c>
      <c r="H8">
        <v>0</v>
      </c>
      <c r="I8">
        <v>0</v>
      </c>
    </row>
    <row r="9" spans="1:9" x14ac:dyDescent="0.35">
      <c r="A9" t="str">
        <f>B3&amp;C9</f>
        <v>VOLUMEN (Miles kg ó litros)T.Zumo+Horchata+Mosto</v>
      </c>
      <c r="B9">
        <v>0</v>
      </c>
      <c r="C9" t="s">
        <v>108</v>
      </c>
      <c r="D9">
        <v>1044.94310215</v>
      </c>
      <c r="E9">
        <v>797.93071999999995</v>
      </c>
      <c r="F9">
        <v>686.15104150000002</v>
      </c>
      <c r="G9">
        <v>0</v>
      </c>
      <c r="H9">
        <v>0</v>
      </c>
      <c r="I9">
        <v>0</v>
      </c>
    </row>
    <row r="10" spans="1:9" x14ac:dyDescent="0.35">
      <c r="A10" t="str">
        <f>B3&amp;C10</f>
        <v>VOLUMEN (Miles kg ó litros)Agua Envasada</v>
      </c>
      <c r="B10">
        <v>0</v>
      </c>
      <c r="C10" t="s">
        <v>109</v>
      </c>
      <c r="D10">
        <v>5234.2799089999999</v>
      </c>
      <c r="E10">
        <v>5164.0557424999997</v>
      </c>
      <c r="F10">
        <v>5798.2996377999998</v>
      </c>
      <c r="G10">
        <v>0</v>
      </c>
      <c r="H10">
        <v>0</v>
      </c>
      <c r="I10">
        <v>0</v>
      </c>
    </row>
    <row r="11" spans="1:9" x14ac:dyDescent="0.35">
      <c r="A11" t="str">
        <f>B3&amp;C11</f>
        <v>VOLUMEN (Miles kg ó litros)Bebidas Refrescantes</v>
      </c>
      <c r="B11">
        <v>0</v>
      </c>
      <c r="C11" t="s">
        <v>110</v>
      </c>
      <c r="D11">
        <v>4520.9420761270003</v>
      </c>
      <c r="E11">
        <v>4247.534676194</v>
      </c>
      <c r="F11">
        <v>2273.0076660040004</v>
      </c>
      <c r="G11">
        <v>0</v>
      </c>
      <c r="H11">
        <v>0</v>
      </c>
      <c r="I11">
        <v>0</v>
      </c>
    </row>
    <row r="12" spans="1:9" x14ac:dyDescent="0.35">
      <c r="A12" t="str">
        <f>B3&amp;C12</f>
        <v>VOLUMEN (Miles kg ó litros).Total Bebidas Caliente</v>
      </c>
      <c r="B12">
        <v>0</v>
      </c>
      <c r="C12" t="s">
        <v>111</v>
      </c>
      <c r="D12">
        <v>952.24386225000001</v>
      </c>
      <c r="E12">
        <v>930.18974474999993</v>
      </c>
      <c r="F12">
        <v>809.45651962499994</v>
      </c>
      <c r="G12">
        <v>0</v>
      </c>
      <c r="H12">
        <v>0</v>
      </c>
      <c r="I12">
        <v>0</v>
      </c>
    </row>
    <row r="13" spans="1:9" x14ac:dyDescent="0.35">
      <c r="A13" t="str">
        <f>B3&amp;C13</f>
        <v>VOLUMEN (Miles kg ó litros)Cafe</v>
      </c>
      <c r="B13">
        <v>0</v>
      </c>
      <c r="C13" t="s">
        <v>112</v>
      </c>
      <c r="D13">
        <v>189.216735</v>
      </c>
      <c r="E13">
        <v>213.950625</v>
      </c>
      <c r="F13">
        <v>239.50515100000001</v>
      </c>
      <c r="G13">
        <v>0</v>
      </c>
      <c r="H13">
        <v>0</v>
      </c>
      <c r="I13">
        <v>0</v>
      </c>
    </row>
    <row r="14" spans="1:9" x14ac:dyDescent="0.35">
      <c r="A14" t="str">
        <f>B3&amp;C14</f>
        <v>VOLUMEN (Miles kg ó litros)Leche+bebidas vegetales</v>
      </c>
      <c r="B14">
        <v>0</v>
      </c>
      <c r="C14" t="s">
        <v>113</v>
      </c>
      <c r="D14">
        <v>657.20433300000002</v>
      </c>
      <c r="E14">
        <v>628.78943920000006</v>
      </c>
      <c r="F14">
        <v>478.573486</v>
      </c>
      <c r="G14">
        <v>0</v>
      </c>
      <c r="H14">
        <v>0</v>
      </c>
      <c r="I14">
        <v>0</v>
      </c>
    </row>
    <row r="15" spans="1:9" x14ac:dyDescent="0.35">
      <c r="A15" t="str">
        <f>B3&amp;C15</f>
        <v>VOLUMEN (Miles kg ó litros)Infusiones</v>
      </c>
      <c r="B15">
        <v>0</v>
      </c>
      <c r="C15" t="s">
        <v>114</v>
      </c>
      <c r="D15">
        <v>17.801008249999999</v>
      </c>
      <c r="E15">
        <v>33.160532249999996</v>
      </c>
      <c r="F15">
        <v>13.842800625000001</v>
      </c>
      <c r="G15">
        <v>0</v>
      </c>
      <c r="H15">
        <v>0</v>
      </c>
      <c r="I15">
        <v>0</v>
      </c>
    </row>
    <row r="16" spans="1:9" x14ac:dyDescent="0.35">
      <c r="A16" t="str">
        <f>B3&amp;C16</f>
        <v>VOLUMEN (Miles kg ó litros)Resto Bebidas Caliente</v>
      </c>
      <c r="B16">
        <v>0</v>
      </c>
      <c r="C16" t="s">
        <v>115</v>
      </c>
      <c r="D16">
        <v>88.021785999999992</v>
      </c>
      <c r="E16">
        <v>54.289148300000001</v>
      </c>
      <c r="F16">
        <v>77.535081999999989</v>
      </c>
      <c r="G16">
        <v>0</v>
      </c>
      <c r="H16">
        <v>0</v>
      </c>
      <c r="I16">
        <v>0</v>
      </c>
    </row>
    <row r="17" spans="1:9" x14ac:dyDescent="0.35">
      <c r="A17" t="str">
        <f>B17&amp;C17</f>
        <v>PENETRACION (%)TOTAL BEBIDAS</v>
      </c>
      <c r="B17" t="s">
        <v>139</v>
      </c>
      <c r="C17" t="s">
        <v>102</v>
      </c>
      <c r="D17">
        <v>27.266110000000001</v>
      </c>
      <c r="E17">
        <v>26.72325</v>
      </c>
      <c r="F17">
        <v>25.125489999999999</v>
      </c>
      <c r="G17">
        <v>0</v>
      </c>
      <c r="H17">
        <v>0</v>
      </c>
      <c r="I17">
        <v>0</v>
      </c>
    </row>
    <row r="18" spans="1:9" x14ac:dyDescent="0.35">
      <c r="A18" t="str">
        <f>B17&amp;C18</f>
        <v>PENETRACION (%).Total Bebidas Frias</v>
      </c>
      <c r="B18">
        <v>0</v>
      </c>
      <c r="C18" t="s">
        <v>103</v>
      </c>
      <c r="D18">
        <v>26.463380000000001</v>
      </c>
      <c r="E18">
        <v>26.404610000000002</v>
      </c>
      <c r="F18">
        <v>24.968050000000002</v>
      </c>
      <c r="G18">
        <v>0</v>
      </c>
      <c r="H18">
        <v>0</v>
      </c>
      <c r="I18">
        <v>0</v>
      </c>
    </row>
    <row r="19" spans="1:9" x14ac:dyDescent="0.35">
      <c r="A19" t="str">
        <f>B17&amp;C19</f>
        <v>PENETRACION (%)Total bebidas de vino</v>
      </c>
      <c r="B19">
        <v>0</v>
      </c>
      <c r="C19" t="s">
        <v>104</v>
      </c>
      <c r="D19">
        <v>4.8457509999999999</v>
      </c>
      <c r="E19">
        <v>6.4456389999999999</v>
      </c>
      <c r="F19">
        <v>6.2053260000000003</v>
      </c>
      <c r="G19">
        <v>0</v>
      </c>
      <c r="H19">
        <v>0</v>
      </c>
      <c r="I19">
        <v>0</v>
      </c>
    </row>
    <row r="20" spans="1:9" x14ac:dyDescent="0.35">
      <c r="A20" t="str">
        <f>B17&amp;C20</f>
        <v>PENETRACION (%)Sidra</v>
      </c>
      <c r="B20">
        <v>0</v>
      </c>
      <c r="C20" t="s">
        <v>105</v>
      </c>
      <c r="D20">
        <v>0.3211252</v>
      </c>
      <c r="E20">
        <v>0.28632259999999998</v>
      </c>
      <c r="F20">
        <v>0.40691759999999999</v>
      </c>
      <c r="G20">
        <v>0</v>
      </c>
      <c r="H20">
        <v>0</v>
      </c>
      <c r="I20">
        <v>0</v>
      </c>
    </row>
    <row r="21" spans="1:9" x14ac:dyDescent="0.35">
      <c r="A21" t="str">
        <f>B17&amp;C21</f>
        <v>PENETRACION (%)Cerveza</v>
      </c>
      <c r="B21">
        <v>0</v>
      </c>
      <c r="C21" t="s">
        <v>106</v>
      </c>
      <c r="D21">
        <v>5.8616089999999996</v>
      </c>
      <c r="E21">
        <v>5.9849100000000002</v>
      </c>
      <c r="F21">
        <v>4.6418720000000002</v>
      </c>
      <c r="G21">
        <v>0</v>
      </c>
      <c r="H21">
        <v>0</v>
      </c>
      <c r="I21">
        <v>0</v>
      </c>
    </row>
    <row r="22" spans="1:9" x14ac:dyDescent="0.35">
      <c r="A22" t="str">
        <f>B17&amp;C22</f>
        <v>PENETRACION (%)Espirituosas</v>
      </c>
      <c r="B22">
        <v>0</v>
      </c>
      <c r="C22" t="s">
        <v>107</v>
      </c>
      <c r="D22">
        <v>1.3941060000000001</v>
      </c>
      <c r="E22">
        <v>2.4001450000000002</v>
      </c>
      <c r="F22">
        <v>2.061709</v>
      </c>
      <c r="G22">
        <v>0</v>
      </c>
      <c r="H22">
        <v>0</v>
      </c>
      <c r="I22">
        <v>0</v>
      </c>
    </row>
    <row r="23" spans="1:9" x14ac:dyDescent="0.35">
      <c r="A23" t="str">
        <f>B17&amp;C23</f>
        <v>PENETRACION (%)T.Zumo+Horchata+Mosto</v>
      </c>
      <c r="B23">
        <v>0</v>
      </c>
      <c r="C23" t="s">
        <v>108</v>
      </c>
      <c r="D23">
        <v>1.7084790000000001</v>
      </c>
      <c r="E23">
        <v>2.462574</v>
      </c>
      <c r="F23">
        <v>1.0413490000000001</v>
      </c>
      <c r="G23">
        <v>0</v>
      </c>
      <c r="H23">
        <v>0</v>
      </c>
      <c r="I23">
        <v>0</v>
      </c>
    </row>
    <row r="24" spans="1:9" x14ac:dyDescent="0.35">
      <c r="A24" t="str">
        <f>B17&amp;C24</f>
        <v>PENETRACION (%)Agua Envasada</v>
      </c>
      <c r="B24">
        <v>0</v>
      </c>
      <c r="C24" t="s">
        <v>109</v>
      </c>
      <c r="D24">
        <v>10.95551</v>
      </c>
      <c r="E24">
        <v>10.74724</v>
      </c>
      <c r="F24">
        <v>12.42736</v>
      </c>
      <c r="G24">
        <v>0</v>
      </c>
      <c r="H24">
        <v>0</v>
      </c>
      <c r="I24">
        <v>0</v>
      </c>
    </row>
    <row r="25" spans="1:9" x14ac:dyDescent="0.35">
      <c r="A25" t="str">
        <f>B17&amp;C25</f>
        <v>PENETRACION (%)Bebidas Refrescantes</v>
      </c>
      <c r="B25">
        <v>0</v>
      </c>
      <c r="C25" t="s">
        <v>110</v>
      </c>
      <c r="D25">
        <v>10.694710000000001</v>
      </c>
      <c r="E25">
        <v>10.82734</v>
      </c>
      <c r="F25">
        <v>9.5729930000000003</v>
      </c>
      <c r="G25">
        <v>0</v>
      </c>
      <c r="H25">
        <v>0</v>
      </c>
      <c r="I25">
        <v>0</v>
      </c>
    </row>
    <row r="26" spans="1:9" x14ac:dyDescent="0.35">
      <c r="A26" t="str">
        <f>B17&amp;C26</f>
        <v>PENETRACION (%).Total Bebidas Caliente</v>
      </c>
      <c r="B26">
        <v>0</v>
      </c>
      <c r="C26" t="s">
        <v>111</v>
      </c>
      <c r="D26">
        <v>3.5358049999999999</v>
      </c>
      <c r="E26">
        <v>3.947778</v>
      </c>
      <c r="F26">
        <v>3.2612670000000001</v>
      </c>
      <c r="G26">
        <v>0</v>
      </c>
      <c r="H26">
        <v>0</v>
      </c>
      <c r="I26">
        <v>0</v>
      </c>
    </row>
    <row r="27" spans="1:9" x14ac:dyDescent="0.35">
      <c r="A27" t="str">
        <f>B17&amp;C27</f>
        <v>PENETRACION (%)Cafe</v>
      </c>
      <c r="B27">
        <v>0</v>
      </c>
      <c r="C27" t="s">
        <v>112</v>
      </c>
      <c r="D27">
        <v>1.347804</v>
      </c>
      <c r="E27">
        <v>1.7898689999999999</v>
      </c>
      <c r="F27">
        <v>1.262956</v>
      </c>
      <c r="G27">
        <v>0</v>
      </c>
      <c r="H27">
        <v>0</v>
      </c>
      <c r="I27">
        <v>0</v>
      </c>
    </row>
    <row r="28" spans="1:9" x14ac:dyDescent="0.35">
      <c r="A28" t="str">
        <f>B17&amp;C28</f>
        <v>PENETRACION (%)Leche+bebidas vegetales</v>
      </c>
      <c r="B28">
        <v>0</v>
      </c>
      <c r="C28" t="s">
        <v>113</v>
      </c>
      <c r="D28">
        <v>1.9748509999999999</v>
      </c>
      <c r="E28">
        <v>1.8944110000000001</v>
      </c>
      <c r="F28">
        <v>1.9912879999999999</v>
      </c>
      <c r="G28">
        <v>0</v>
      </c>
      <c r="H28">
        <v>0</v>
      </c>
      <c r="I28">
        <v>0</v>
      </c>
    </row>
    <row r="29" spans="1:9" x14ac:dyDescent="0.35">
      <c r="A29" t="str">
        <f>B17&amp;C29</f>
        <v>PENETRACION (%)Infusiones</v>
      </c>
      <c r="B29">
        <v>0</v>
      </c>
      <c r="C29" t="s">
        <v>114</v>
      </c>
      <c r="D29">
        <v>0.58223100000000005</v>
      </c>
      <c r="E29">
        <v>0.87601459999999998</v>
      </c>
      <c r="F29">
        <v>0.2762733</v>
      </c>
      <c r="G29">
        <v>0</v>
      </c>
      <c r="H29">
        <v>0</v>
      </c>
      <c r="I29">
        <v>0</v>
      </c>
    </row>
    <row r="30" spans="1:9" x14ac:dyDescent="0.35">
      <c r="A30" t="str">
        <f>B17&amp;C30</f>
        <v>PENETRACION (%)Resto Bebidas Caliente</v>
      </c>
      <c r="B30">
        <v>0</v>
      </c>
      <c r="C30" t="s">
        <v>115</v>
      </c>
      <c r="D30">
        <v>1.3956459999999999</v>
      </c>
      <c r="E30">
        <v>1.1482829999999999</v>
      </c>
      <c r="F30">
        <v>1.0716220000000001</v>
      </c>
      <c r="G30">
        <v>0</v>
      </c>
      <c r="H30">
        <v>0</v>
      </c>
      <c r="I30">
        <v>0</v>
      </c>
    </row>
    <row r="31" spans="1:9" x14ac:dyDescent="0.35">
      <c r="A31" t="str">
        <f>B31&amp;C31</f>
        <v>FRECUENCIA DESPERDICIO (Actos)TOTAL BEBIDAS</v>
      </c>
      <c r="B31" t="s">
        <v>140</v>
      </c>
      <c r="C31" t="s">
        <v>102</v>
      </c>
      <c r="D31">
        <v>3.9405163529712492</v>
      </c>
      <c r="E31">
        <v>4.2420630708168048</v>
      </c>
      <c r="F31">
        <v>3.9431513486881395</v>
      </c>
      <c r="G31">
        <v>0</v>
      </c>
      <c r="H31">
        <v>0</v>
      </c>
      <c r="I31">
        <v>0</v>
      </c>
    </row>
    <row r="32" spans="1:9" x14ac:dyDescent="0.35">
      <c r="A32" t="str">
        <f>B31&amp;C32</f>
        <v>FRECUENCIA DESPERDICIO (Actos).Total Bebidas Frias</v>
      </c>
      <c r="B32">
        <v>0</v>
      </c>
      <c r="C32" t="s">
        <v>103</v>
      </c>
      <c r="D32">
        <v>3.3809905550163011</v>
      </c>
      <c r="E32">
        <v>3.5677014751569049</v>
      </c>
      <c r="F32">
        <v>3.1927482052962377</v>
      </c>
      <c r="G32">
        <v>0</v>
      </c>
      <c r="H32">
        <v>0</v>
      </c>
      <c r="I32">
        <v>0</v>
      </c>
    </row>
    <row r="33" spans="1:9" x14ac:dyDescent="0.35">
      <c r="A33" t="str">
        <f>B31&amp;C33</f>
        <v>FRECUENCIA DESPERDICIO (Actos)Total bebidas de vino</v>
      </c>
      <c r="B33">
        <v>0</v>
      </c>
      <c r="C33" t="s">
        <v>104</v>
      </c>
      <c r="D33">
        <v>2.5503447440536573</v>
      </c>
      <c r="E33">
        <v>2.2922455041167122</v>
      </c>
      <c r="F33">
        <v>2.2919698152923615</v>
      </c>
      <c r="G33">
        <v>0</v>
      </c>
      <c r="H33">
        <v>0</v>
      </c>
      <c r="I33">
        <v>0</v>
      </c>
    </row>
    <row r="34" spans="1:9" x14ac:dyDescent="0.35">
      <c r="A34" t="str">
        <f>B31&amp;C34</f>
        <v>FRECUENCIA DESPERDICIO (Actos)Sidra</v>
      </c>
      <c r="B34">
        <v>0</v>
      </c>
      <c r="C34" t="s">
        <v>105</v>
      </c>
      <c r="D34">
        <v>1.2265187917291898</v>
      </c>
      <c r="E34">
        <v>0.99997337636471528</v>
      </c>
      <c r="F34">
        <v>0.97233760614805542</v>
      </c>
      <c r="G34">
        <v>0</v>
      </c>
      <c r="H34">
        <v>0</v>
      </c>
      <c r="I34">
        <v>0</v>
      </c>
    </row>
    <row r="35" spans="1:9" x14ac:dyDescent="0.35">
      <c r="A35" t="str">
        <f>B31&amp;C35</f>
        <v>FRECUENCIA DESPERDICIO (Actos)Cerveza</v>
      </c>
      <c r="B35">
        <v>0</v>
      </c>
      <c r="C35" t="s">
        <v>106</v>
      </c>
      <c r="D35">
        <v>3.1161688326642922</v>
      </c>
      <c r="E35">
        <v>3.1195197101810006</v>
      </c>
      <c r="F35">
        <v>3.2371839645905154</v>
      </c>
      <c r="G35">
        <v>0</v>
      </c>
      <c r="H35">
        <v>0</v>
      </c>
      <c r="I35">
        <v>0</v>
      </c>
    </row>
    <row r="36" spans="1:9" x14ac:dyDescent="0.35">
      <c r="A36" t="str">
        <f>B31&amp;C36</f>
        <v>FRECUENCIA DESPERDICIO (Actos)Espirituosas</v>
      </c>
      <c r="B36">
        <v>0</v>
      </c>
      <c r="C36" t="s">
        <v>107</v>
      </c>
      <c r="D36">
        <v>1.5205603937424075</v>
      </c>
      <c r="E36">
        <v>1.3493563191136577</v>
      </c>
      <c r="F36">
        <v>1.3236533163184785</v>
      </c>
      <c r="G36">
        <v>0</v>
      </c>
      <c r="H36">
        <v>0</v>
      </c>
      <c r="I36">
        <v>0</v>
      </c>
    </row>
    <row r="37" spans="1:9" x14ac:dyDescent="0.35">
      <c r="A37" t="str">
        <f>B31&amp;C37</f>
        <v>FRECUENCIA DESPERDICIO (Actos)T.Zumo+Horchata+Mosto</v>
      </c>
      <c r="B37">
        <v>0</v>
      </c>
      <c r="C37" t="s">
        <v>108</v>
      </c>
      <c r="D37">
        <v>3.0046025560976783</v>
      </c>
      <c r="E37">
        <v>2.784088411837458</v>
      </c>
      <c r="F37">
        <v>4.3028951042239756</v>
      </c>
      <c r="G37">
        <v>0</v>
      </c>
      <c r="H37">
        <v>0</v>
      </c>
      <c r="I37">
        <v>0</v>
      </c>
    </row>
    <row r="38" spans="1:9" x14ac:dyDescent="0.35">
      <c r="A38" t="str">
        <f>B31&amp;C38</f>
        <v>FRECUENCIA DESPERDICIO (Actos)Agua Envasada</v>
      </c>
      <c r="B38">
        <v>0</v>
      </c>
      <c r="C38" t="s">
        <v>109</v>
      </c>
      <c r="D38">
        <v>2.4784732546334616</v>
      </c>
      <c r="E38">
        <v>2.6579531844574826</v>
      </c>
      <c r="F38">
        <v>2.2810897459874546</v>
      </c>
      <c r="G38">
        <v>0</v>
      </c>
      <c r="H38">
        <v>0</v>
      </c>
      <c r="I38">
        <v>0</v>
      </c>
    </row>
    <row r="39" spans="1:9" x14ac:dyDescent="0.35">
      <c r="A39" t="str">
        <f>B31&amp;C39</f>
        <v>FRECUENCIA DESPERDICIO (Actos)Bebidas Refrescantes</v>
      </c>
      <c r="B39">
        <v>0</v>
      </c>
      <c r="C39" t="s">
        <v>110</v>
      </c>
      <c r="D39">
        <v>2.9954210672614954</v>
      </c>
      <c r="E39">
        <v>2.8648658671174712</v>
      </c>
      <c r="F39">
        <v>2.4304319457131673</v>
      </c>
      <c r="G39">
        <v>0</v>
      </c>
      <c r="H39">
        <v>0</v>
      </c>
      <c r="I39">
        <v>0</v>
      </c>
    </row>
    <row r="40" spans="1:9" x14ac:dyDescent="0.35">
      <c r="A40" t="str">
        <f>B31&amp;C40</f>
        <v>FRECUENCIA DESPERDICIO (Actos).Total Bebidas Caliente</v>
      </c>
      <c r="B40">
        <v>0</v>
      </c>
      <c r="C40" t="s">
        <v>111</v>
      </c>
      <c r="D40">
        <v>5.5031294326020399</v>
      </c>
      <c r="E40">
        <v>5.2427856641168828</v>
      </c>
      <c r="F40">
        <v>6.5134002820361836</v>
      </c>
      <c r="G40">
        <v>0</v>
      </c>
      <c r="H40">
        <v>0</v>
      </c>
      <c r="I40">
        <v>0</v>
      </c>
    </row>
    <row r="41" spans="1:9" x14ac:dyDescent="0.35">
      <c r="A41" t="str">
        <f>B31&amp;C41</f>
        <v>FRECUENCIA DESPERDICIO (Actos)Cafe</v>
      </c>
      <c r="B41">
        <v>0</v>
      </c>
      <c r="C41" t="s">
        <v>112</v>
      </c>
      <c r="D41">
        <v>4.9589253998864731</v>
      </c>
      <c r="E41">
        <v>4.3285064251489489</v>
      </c>
      <c r="F41">
        <v>8.2108685580681922</v>
      </c>
      <c r="G41">
        <v>0</v>
      </c>
      <c r="H41">
        <v>0</v>
      </c>
      <c r="I41">
        <v>0</v>
      </c>
    </row>
    <row r="42" spans="1:9" x14ac:dyDescent="0.35">
      <c r="A42" t="str">
        <f>B31&amp;C42</f>
        <v>FRECUENCIA DESPERDICIO (Actos)Leche+bebidas vegetales</v>
      </c>
      <c r="B42">
        <v>0</v>
      </c>
      <c r="C42" t="s">
        <v>113</v>
      </c>
      <c r="D42">
        <v>5.4242212103843865</v>
      </c>
      <c r="E42">
        <v>5.8049135380471917</v>
      </c>
      <c r="F42">
        <v>4.334027657108809</v>
      </c>
      <c r="G42">
        <v>0</v>
      </c>
      <c r="H42">
        <v>0</v>
      </c>
      <c r="I42">
        <v>0</v>
      </c>
    </row>
    <row r="43" spans="1:9" x14ac:dyDescent="0.35">
      <c r="A43" t="str">
        <f>B31&amp;C43</f>
        <v>FRECUENCIA DESPERDICIO (Actos)Infusiones</v>
      </c>
      <c r="B43">
        <v>0</v>
      </c>
      <c r="C43" t="s">
        <v>114</v>
      </c>
      <c r="D43">
        <v>1.1616879889757732</v>
      </c>
      <c r="E43">
        <v>1.1581142758831879</v>
      </c>
      <c r="F43">
        <v>2.2608216864033879</v>
      </c>
      <c r="G43">
        <v>0</v>
      </c>
      <c r="H43">
        <v>0</v>
      </c>
      <c r="I43">
        <v>0</v>
      </c>
    </row>
    <row r="44" spans="1:9" x14ac:dyDescent="0.35">
      <c r="A44" t="str">
        <f>B31&amp;C44</f>
        <v>FRECUENCIA DESPERDICIO (Actos)Resto Bebidas Caliente</v>
      </c>
      <c r="B44">
        <v>0</v>
      </c>
      <c r="C44" t="s">
        <v>115</v>
      </c>
      <c r="D44">
        <v>1.2865988360234715</v>
      </c>
      <c r="E44">
        <v>1.1126625022772552</v>
      </c>
      <c r="F44">
        <v>1.8169388477681763</v>
      </c>
      <c r="G44">
        <v>0</v>
      </c>
      <c r="H44">
        <v>0</v>
      </c>
      <c r="I44">
        <v>0</v>
      </c>
    </row>
    <row r="45" spans="1:9" x14ac:dyDescent="0.35">
      <c r="A45" t="str">
        <f>B45&amp;C45</f>
        <v>DESPERDICIO PER CAPITA (kg ó litros por individuo)TOTAL BEBIDAS</v>
      </c>
      <c r="B45" t="s">
        <v>141</v>
      </c>
      <c r="C45" t="s">
        <v>102</v>
      </c>
      <c r="D45">
        <v>0.49187314105390201</v>
      </c>
      <c r="E45">
        <v>0.4821418193555666</v>
      </c>
      <c r="F45">
        <v>0.41589524735525502</v>
      </c>
      <c r="G45">
        <v>0</v>
      </c>
      <c r="H45">
        <v>0</v>
      </c>
      <c r="I45">
        <v>0</v>
      </c>
    </row>
    <row r="46" spans="1:9" x14ac:dyDescent="0.35">
      <c r="A46" t="str">
        <f>B45&amp;C46</f>
        <v>DESPERDICIO PER CAPITA (kg ó litros por individuo).Total Bebidas Frias</v>
      </c>
      <c r="B46">
        <v>0</v>
      </c>
      <c r="C46" t="s">
        <v>103</v>
      </c>
      <c r="D46">
        <v>0.46392810190352696</v>
      </c>
      <c r="E46">
        <v>0.45507777800916033</v>
      </c>
      <c r="F46">
        <v>0.39237863598123895</v>
      </c>
      <c r="G46">
        <v>0</v>
      </c>
      <c r="H46">
        <v>0</v>
      </c>
      <c r="I46">
        <v>0</v>
      </c>
    </row>
    <row r="47" spans="1:9" x14ac:dyDescent="0.35">
      <c r="A47" t="str">
        <f>B45&amp;C47</f>
        <v>DESPERDICIO PER CAPITA (kg ó litros por individuo)Total bebidas de vino</v>
      </c>
      <c r="B47">
        <v>0</v>
      </c>
      <c r="C47" t="s">
        <v>104</v>
      </c>
      <c r="D47">
        <v>5.2273038152860184E-2</v>
      </c>
      <c r="E47">
        <v>5.6670793156950894E-2</v>
      </c>
      <c r="F47">
        <v>5.2559311688092997E-2</v>
      </c>
      <c r="G47">
        <v>0</v>
      </c>
      <c r="H47">
        <v>0</v>
      </c>
      <c r="I47">
        <v>0</v>
      </c>
    </row>
    <row r="48" spans="1:9" x14ac:dyDescent="0.35">
      <c r="A48" t="str">
        <f>B45&amp;C48</f>
        <v>DESPERDICIO PER CAPITA (kg ó litros por individuo)Sidra</v>
      </c>
      <c r="B48">
        <v>0</v>
      </c>
      <c r="C48" t="s">
        <v>105</v>
      </c>
      <c r="D48">
        <v>2.050858909619212E-3</v>
      </c>
      <c r="E48">
        <v>7.7849172193757068E-4</v>
      </c>
      <c r="F48">
        <v>1.2900569547834259E-3</v>
      </c>
      <c r="G48">
        <v>0</v>
      </c>
      <c r="H48">
        <v>0</v>
      </c>
      <c r="I48">
        <v>0</v>
      </c>
    </row>
    <row r="49" spans="1:9" x14ac:dyDescent="0.35">
      <c r="A49" t="str">
        <f>B45&amp;C49</f>
        <v>DESPERDICIO PER CAPITA (kg ó litros por individuo)Cerveza</v>
      </c>
      <c r="B49">
        <v>0</v>
      </c>
      <c r="C49" t="s">
        <v>106</v>
      </c>
      <c r="D49">
        <v>8.2336193241575387E-2</v>
      </c>
      <c r="E49">
        <v>9.2608602243221511E-2</v>
      </c>
      <c r="F49">
        <v>7.6940774914784307E-2</v>
      </c>
      <c r="G49">
        <v>0</v>
      </c>
      <c r="H49">
        <v>0</v>
      </c>
      <c r="I49">
        <v>0</v>
      </c>
    </row>
    <row r="50" spans="1:9" x14ac:dyDescent="0.35">
      <c r="A50" t="str">
        <f>B45&amp;C50</f>
        <v>DESPERDICIO PER CAPITA (kg ó litros por individuo)Espirituosas</v>
      </c>
      <c r="B50">
        <v>0</v>
      </c>
      <c r="C50" t="s">
        <v>107</v>
      </c>
      <c r="D50">
        <v>1.0322107939586902E-2</v>
      </c>
      <c r="E50">
        <v>7.9715390307941378E-3</v>
      </c>
      <c r="F50">
        <v>7.1643004483009512E-3</v>
      </c>
      <c r="G50">
        <v>0</v>
      </c>
      <c r="H50">
        <v>0</v>
      </c>
      <c r="I50">
        <v>0</v>
      </c>
    </row>
    <row r="51" spans="1:9" x14ac:dyDescent="0.35">
      <c r="A51" t="str">
        <f>B45&amp;C51</f>
        <v>DESPERDICIO PER CAPITA (kg ó litros por individuo)T.Zumo+Horchata+Mosto</v>
      </c>
      <c r="B51">
        <v>0</v>
      </c>
      <c r="C51" t="s">
        <v>108</v>
      </c>
      <c r="D51">
        <v>3.0665328233244211E-2</v>
      </c>
      <c r="E51">
        <v>2.3215969539056722E-2</v>
      </c>
      <c r="F51">
        <v>1.9934256731538133E-2</v>
      </c>
      <c r="G51">
        <v>0</v>
      </c>
      <c r="H51">
        <v>0</v>
      </c>
      <c r="I51">
        <v>0</v>
      </c>
    </row>
    <row r="52" spans="1:9" x14ac:dyDescent="0.35">
      <c r="A52" t="str">
        <f>B45&amp;C52</f>
        <v>DESPERDICIO PER CAPITA (kg ó litros por individuo)Agua Envasada</v>
      </c>
      <c r="B52">
        <v>0</v>
      </c>
      <c r="C52" t="s">
        <v>109</v>
      </c>
      <c r="D52">
        <v>0.15360727179809275</v>
      </c>
      <c r="E52">
        <v>0.1502493530755882</v>
      </c>
      <c r="F52">
        <v>0.16845386785346636</v>
      </c>
      <c r="G52">
        <v>0</v>
      </c>
      <c r="H52">
        <v>0</v>
      </c>
      <c r="I52">
        <v>0</v>
      </c>
    </row>
    <row r="53" spans="1:9" x14ac:dyDescent="0.35">
      <c r="A53" t="str">
        <f>B45&amp;C53</f>
        <v>DESPERDICIO PER CAPITA (kg ó litros por individuo)Bebidas Refrescantes</v>
      </c>
      <c r="B53">
        <v>0</v>
      </c>
      <c r="C53" t="s">
        <v>110</v>
      </c>
      <c r="D53">
        <v>0.13267342891177755</v>
      </c>
      <c r="E53">
        <v>0.1235829448340677</v>
      </c>
      <c r="F53">
        <v>6.6036091504640654E-2</v>
      </c>
      <c r="G53">
        <v>0</v>
      </c>
      <c r="H53">
        <v>0</v>
      </c>
      <c r="I53">
        <v>0</v>
      </c>
    </row>
    <row r="54" spans="1:9" x14ac:dyDescent="0.35">
      <c r="A54" t="str">
        <f>B45&amp;C54</f>
        <v>DESPERDICIO PER CAPITA (kg ó litros por individuo).Total Bebidas Caliente</v>
      </c>
      <c r="B54">
        <v>0</v>
      </c>
      <c r="C54" t="s">
        <v>111</v>
      </c>
      <c r="D54">
        <v>2.7944937667502966E-2</v>
      </c>
      <c r="E54">
        <v>2.7064087624836589E-2</v>
      </c>
      <c r="F54">
        <v>2.3516560364632563E-2</v>
      </c>
      <c r="G54">
        <v>0</v>
      </c>
      <c r="H54">
        <v>0</v>
      </c>
      <c r="I54">
        <v>0</v>
      </c>
    </row>
    <row r="55" spans="1:9" x14ac:dyDescent="0.35">
      <c r="A55" t="str">
        <f>B45&amp;C55</f>
        <v>DESPERDICIO PER CAPITA (kg ó litros por individuo)Cafe</v>
      </c>
      <c r="B55">
        <v>0</v>
      </c>
      <c r="C55" t="s">
        <v>112</v>
      </c>
      <c r="D55">
        <v>5.5528293953423452E-3</v>
      </c>
      <c r="E55">
        <v>6.2249395655965501E-3</v>
      </c>
      <c r="F55">
        <v>6.958173536013813E-3</v>
      </c>
      <c r="G55">
        <v>0</v>
      </c>
      <c r="H55">
        <v>0</v>
      </c>
      <c r="I55">
        <v>0</v>
      </c>
    </row>
    <row r="56" spans="1:9" x14ac:dyDescent="0.35">
      <c r="A56" t="str">
        <f>B45&amp;C56</f>
        <v>DESPERDICIO PER CAPITA (kg ó litros por individuo)Leche+bebidas vegetales</v>
      </c>
      <c r="B56">
        <v>0</v>
      </c>
      <c r="C56" t="s">
        <v>113</v>
      </c>
      <c r="D56">
        <v>1.9286581029581813E-2</v>
      </c>
      <c r="E56">
        <v>1.829476974458755E-2</v>
      </c>
      <c r="F56">
        <v>1.3903656919580091E-2</v>
      </c>
      <c r="G56">
        <v>0</v>
      </c>
      <c r="H56">
        <v>0</v>
      </c>
      <c r="I56">
        <v>0</v>
      </c>
    </row>
    <row r="57" spans="1:9" x14ac:dyDescent="0.35">
      <c r="A57" t="str">
        <f>B45&amp;C57</f>
        <v>DESPERDICIO PER CAPITA (kg ó litros por individuo)Infusiones</v>
      </c>
      <c r="B57">
        <v>0</v>
      </c>
      <c r="C57" t="s">
        <v>114</v>
      </c>
      <c r="D57">
        <v>5.223956743017242E-4</v>
      </c>
      <c r="E57">
        <v>9.6481298644075222E-4</v>
      </c>
      <c r="F57">
        <v>4.0216517958546082E-4</v>
      </c>
      <c r="G57">
        <v>0</v>
      </c>
      <c r="H57">
        <v>0</v>
      </c>
      <c r="I57">
        <v>0</v>
      </c>
    </row>
    <row r="58" spans="1:9" x14ac:dyDescent="0.35">
      <c r="A58" t="str">
        <f>B45&amp;C58</f>
        <v>DESPERDICIO PER CAPITA (kg ó litros por individuo)Resto Bebidas Caliente</v>
      </c>
      <c r="B58">
        <v>0</v>
      </c>
      <c r="C58" t="s">
        <v>115</v>
      </c>
      <c r="D58">
        <v>2.5831223307403259E-3</v>
      </c>
      <c r="E58">
        <v>1.5795551016566484E-3</v>
      </c>
      <c r="F58">
        <v>2.2525712924803408E-3</v>
      </c>
      <c r="G58">
        <v>0</v>
      </c>
      <c r="H58">
        <v>0</v>
      </c>
      <c r="I58">
        <v>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B7D36-1523-414C-A4A1-FE50D57039D4}">
  <sheetPr codeName="Hoja8">
    <tabColor theme="7"/>
  </sheetPr>
  <dimension ref="A1:J757"/>
  <sheetViews>
    <sheetView topLeftCell="B1" workbookViewId="0">
      <selection activeCell="F25" sqref="F25:F30"/>
    </sheetView>
  </sheetViews>
  <sheetFormatPr baseColWidth="10" defaultColWidth="10.81640625" defaultRowHeight="13" x14ac:dyDescent="0.3"/>
  <cols>
    <col min="1" max="1" width="63.1796875" style="19" bestFit="1" customWidth="1"/>
    <col min="2" max="2" width="11" style="19" customWidth="1"/>
    <col min="3" max="3" width="22.26953125" style="19" bestFit="1" customWidth="1"/>
    <col min="4" max="4" width="17.26953125" style="19" bestFit="1" customWidth="1"/>
    <col min="5" max="5" width="25.1796875" style="20" bestFit="1" customWidth="1"/>
    <col min="6" max="16384" width="10.81640625" style="19"/>
  </cols>
  <sheetData>
    <row r="1" spans="1:10" x14ac:dyDescent="0.3">
      <c r="B1" s="19">
        <v>0</v>
      </c>
      <c r="C1" s="19">
        <v>0</v>
      </c>
      <c r="D1" s="19">
        <v>0</v>
      </c>
      <c r="E1" s="19" t="s">
        <v>144</v>
      </c>
      <c r="F1" s="19" t="s">
        <v>145</v>
      </c>
      <c r="G1" s="19" t="s">
        <v>146</v>
      </c>
      <c r="H1" s="19">
        <v>0</v>
      </c>
      <c r="I1" s="19">
        <v>0</v>
      </c>
      <c r="J1" s="19">
        <v>0</v>
      </c>
    </row>
    <row r="2" spans="1:10" x14ac:dyDescent="0.3">
      <c r="A2" s="19" t="str">
        <f>B2&amp;C2&amp;D2</f>
        <v>DISTRIBUCION VOLUMEN X CRITERIO (kg ó litros)TOTAL BEBIDAST.ESPAÑA</v>
      </c>
      <c r="B2" s="19" t="s">
        <v>138</v>
      </c>
      <c r="C2" s="19" t="s">
        <v>102</v>
      </c>
      <c r="D2" s="19" t="s">
        <v>59</v>
      </c>
      <c r="E2" s="19">
        <v>100</v>
      </c>
      <c r="F2" s="19">
        <v>100</v>
      </c>
      <c r="G2" s="19">
        <v>100</v>
      </c>
      <c r="H2" s="19">
        <v>0</v>
      </c>
      <c r="I2" s="19">
        <v>0</v>
      </c>
      <c r="J2" s="19">
        <v>0</v>
      </c>
    </row>
    <row r="3" spans="1:10" x14ac:dyDescent="0.3">
      <c r="A3" s="19" t="str">
        <f>B2&amp;C2&amp;D3</f>
        <v>DISTRIBUCION VOLUMEN X CRITERIO (kg ó litros)TOTAL BEBIDASBCN AM</v>
      </c>
      <c r="B3" s="19">
        <v>0</v>
      </c>
      <c r="C3" s="19">
        <v>0</v>
      </c>
      <c r="D3" s="19" t="s">
        <v>147</v>
      </c>
      <c r="E3" s="19">
        <v>7.412058570979899</v>
      </c>
      <c r="F3" s="19">
        <v>11.118036354719225</v>
      </c>
      <c r="G3" s="19">
        <v>6.1981790591850876</v>
      </c>
      <c r="H3" s="19">
        <v>0</v>
      </c>
      <c r="I3" s="19">
        <v>0</v>
      </c>
      <c r="J3" s="19">
        <v>0</v>
      </c>
    </row>
    <row r="4" spans="1:10" x14ac:dyDescent="0.3">
      <c r="A4" s="19" t="str">
        <f>B2&amp;C2&amp;D4</f>
        <v>DISTRIBUCION VOLUMEN X CRITERIO (kg ó litros)TOTAL BEBIDASREST.CAT ARAGON</v>
      </c>
      <c r="B4" s="19">
        <v>0</v>
      </c>
      <c r="C4" s="19">
        <v>0</v>
      </c>
      <c r="D4" s="19" t="s">
        <v>148</v>
      </c>
      <c r="E4" s="19">
        <v>21.072849393483761</v>
      </c>
      <c r="F4" s="19">
        <v>22.523975624743244</v>
      </c>
      <c r="G4" s="19">
        <v>17.732078950202627</v>
      </c>
      <c r="H4" s="19">
        <v>0</v>
      </c>
      <c r="I4" s="19">
        <v>0</v>
      </c>
      <c r="J4" s="19">
        <v>0</v>
      </c>
    </row>
    <row r="5" spans="1:10" x14ac:dyDescent="0.3">
      <c r="A5" s="19" t="str">
        <f>B2&amp;C2&amp;D5</f>
        <v>DISTRIBUCION VOLUMEN X CRITERIO (kg ó litros)TOTAL BEBIDASLEVANTE</v>
      </c>
      <c r="B5" s="19">
        <v>0</v>
      </c>
      <c r="C5" s="19">
        <v>0</v>
      </c>
      <c r="D5" s="19" t="s">
        <v>149</v>
      </c>
      <c r="E5" s="19">
        <v>12.069367206540152</v>
      </c>
      <c r="F5" s="19">
        <v>15.672853956309913</v>
      </c>
      <c r="G5" s="19">
        <v>12.932851317773672</v>
      </c>
      <c r="H5" s="19">
        <v>0</v>
      </c>
      <c r="I5" s="19">
        <v>0</v>
      </c>
      <c r="J5" s="19">
        <v>0</v>
      </c>
    </row>
    <row r="6" spans="1:10" x14ac:dyDescent="0.3">
      <c r="A6" s="19" t="str">
        <f>B2&amp;C2&amp;D6</f>
        <v>DISTRIBUCION VOLUMEN X CRITERIO (kg ó litros)TOTAL BEBIDASANDALUCIA</v>
      </c>
      <c r="B6" s="19">
        <v>0</v>
      </c>
      <c r="C6" s="19">
        <v>0</v>
      </c>
      <c r="D6" s="19" t="s">
        <v>150</v>
      </c>
      <c r="E6" s="19">
        <v>19.984731649196121</v>
      </c>
      <c r="F6" s="19">
        <v>15.97511275632035</v>
      </c>
      <c r="G6" s="19">
        <v>21.276793008107408</v>
      </c>
      <c r="H6" s="19">
        <v>0</v>
      </c>
      <c r="I6" s="19">
        <v>0</v>
      </c>
      <c r="J6" s="19">
        <v>0</v>
      </c>
    </row>
    <row r="7" spans="1:10" x14ac:dyDescent="0.3">
      <c r="A7" s="19" t="str">
        <f>B2&amp;C2&amp;D7</f>
        <v>DISTRIBUCION VOLUMEN X CRITERIO (kg ó litros)TOTAL BEBIDASMDD AM</v>
      </c>
      <c r="B7" s="19">
        <v>0</v>
      </c>
      <c r="C7" s="19">
        <v>0</v>
      </c>
      <c r="D7" s="19" t="s">
        <v>151</v>
      </c>
      <c r="E7" s="19">
        <v>12.143239506359322</v>
      </c>
      <c r="F7" s="19">
        <v>8.4574282246014612</v>
      </c>
      <c r="G7" s="19">
        <v>9.773600581518787</v>
      </c>
      <c r="H7" s="19">
        <v>0</v>
      </c>
      <c r="I7" s="19">
        <v>0</v>
      </c>
      <c r="J7" s="19">
        <v>0</v>
      </c>
    </row>
    <row r="8" spans="1:10" x14ac:dyDescent="0.3">
      <c r="A8" s="19" t="str">
        <f>B2&amp;C2&amp;D8</f>
        <v>DISTRIBUCION VOLUMEN X CRITERIO (kg ó litros)TOTAL BEBIDASRTO CENTRO</v>
      </c>
      <c r="B8" s="19">
        <v>0</v>
      </c>
      <c r="C8" s="19">
        <v>0</v>
      </c>
      <c r="D8" s="19" t="s">
        <v>152</v>
      </c>
      <c r="E8" s="19">
        <v>6.1811803917794732</v>
      </c>
      <c r="F8" s="19">
        <v>4.5050003663636113</v>
      </c>
      <c r="G8" s="19">
        <v>6.6819836440906668</v>
      </c>
      <c r="H8" s="19">
        <v>0</v>
      </c>
      <c r="I8" s="19">
        <v>0</v>
      </c>
      <c r="J8" s="19">
        <v>0</v>
      </c>
    </row>
    <row r="9" spans="1:10" x14ac:dyDescent="0.3">
      <c r="A9" s="19" t="str">
        <f>B2&amp;C2&amp;D9</f>
        <v>DISTRIBUCION VOLUMEN X CRITERIO (kg ó litros)TOTAL BEBIDASNORTE-CENTRO</v>
      </c>
      <c r="B9" s="19">
        <v>0</v>
      </c>
      <c r="C9" s="19">
        <v>0</v>
      </c>
      <c r="D9" s="19" t="s">
        <v>153</v>
      </c>
      <c r="E9" s="19">
        <v>11.604492658935984</v>
      </c>
      <c r="F9" s="19">
        <v>10.102092593646903</v>
      </c>
      <c r="G9" s="19">
        <v>11.852030917507722</v>
      </c>
      <c r="H9" s="19">
        <v>0</v>
      </c>
      <c r="I9" s="19">
        <v>0</v>
      </c>
      <c r="J9" s="19">
        <v>0</v>
      </c>
    </row>
    <row r="10" spans="1:10" x14ac:dyDescent="0.3">
      <c r="A10" s="19" t="str">
        <f>B2&amp;C2&amp;D10</f>
        <v>DISTRIBUCION VOLUMEN X CRITERIO (kg ó litros)TOTAL BEBIDASNOROESTE</v>
      </c>
      <c r="B10" s="19">
        <v>0</v>
      </c>
      <c r="C10" s="19">
        <v>0</v>
      </c>
      <c r="D10" s="19" t="s">
        <v>154</v>
      </c>
      <c r="E10" s="19">
        <v>9.5320796355548083</v>
      </c>
      <c r="F10" s="19">
        <v>11.64550215579542</v>
      </c>
      <c r="G10" s="19">
        <v>13.552477238562718</v>
      </c>
      <c r="H10" s="19">
        <v>0</v>
      </c>
      <c r="I10" s="19">
        <v>0</v>
      </c>
      <c r="J10" s="19">
        <v>0</v>
      </c>
    </row>
    <row r="11" spans="1:10" x14ac:dyDescent="0.3">
      <c r="A11" s="19" t="str">
        <f>B2&amp;C2&amp;D11</f>
        <v>DISTRIBUCION VOLUMEN X CRITERIO (kg ó litros)TOTAL BEBIDAS&lt;2MIL</v>
      </c>
      <c r="B11" s="19">
        <v>0</v>
      </c>
      <c r="C11" s="19">
        <v>0</v>
      </c>
      <c r="D11" s="19" t="s">
        <v>29</v>
      </c>
      <c r="E11" s="19">
        <v>2.3011781650982788</v>
      </c>
      <c r="F11" s="19">
        <v>2.1196598027162308</v>
      </c>
      <c r="G11" s="19">
        <v>0.84139040673821863</v>
      </c>
      <c r="H11" s="19">
        <v>0</v>
      </c>
      <c r="I11" s="19">
        <v>0</v>
      </c>
      <c r="J11" s="19">
        <v>0</v>
      </c>
    </row>
    <row r="12" spans="1:10" x14ac:dyDescent="0.3">
      <c r="A12" s="19" t="str">
        <f>B2&amp;C2&amp;D12</f>
        <v>DISTRIBUCION VOLUMEN X CRITERIO (kg ó litros)TOTAL BEBIDAS2-5MIL</v>
      </c>
      <c r="B12" s="19">
        <v>0</v>
      </c>
      <c r="C12" s="19">
        <v>0</v>
      </c>
      <c r="D12" s="19" t="s">
        <v>32</v>
      </c>
      <c r="E12" s="19">
        <v>6.1551042948582779</v>
      </c>
      <c r="F12" s="19">
        <v>6.4343918287452952</v>
      </c>
      <c r="G12" s="19">
        <v>6.5249142341274187</v>
      </c>
      <c r="H12" s="19">
        <v>0</v>
      </c>
      <c r="I12" s="19">
        <v>0</v>
      </c>
      <c r="J12" s="19">
        <v>0</v>
      </c>
    </row>
    <row r="13" spans="1:10" x14ac:dyDescent="0.3">
      <c r="A13" s="19" t="str">
        <f>B2&amp;C2&amp;D13</f>
        <v>DISTRIBUCION VOLUMEN X CRITERIO (kg ó litros)TOTAL BEBIDAS5-10MIL</v>
      </c>
      <c r="B13" s="19">
        <v>0</v>
      </c>
      <c r="C13" s="19">
        <v>0</v>
      </c>
      <c r="D13" s="19" t="s">
        <v>34</v>
      </c>
      <c r="E13" s="19">
        <v>9.7860178890462866</v>
      </c>
      <c r="F13" s="19">
        <v>11.043322546841733</v>
      </c>
      <c r="G13" s="19">
        <v>10.673685564693749</v>
      </c>
      <c r="H13" s="19">
        <v>0</v>
      </c>
      <c r="I13" s="19">
        <v>0</v>
      </c>
      <c r="J13" s="19">
        <v>0</v>
      </c>
    </row>
    <row r="14" spans="1:10" x14ac:dyDescent="0.3">
      <c r="A14" s="19" t="str">
        <f>B2&amp;C2&amp;D14</f>
        <v>DISTRIBUCION VOLUMEN X CRITERIO (kg ó litros)TOTAL BEBIDAS10-30MIL</v>
      </c>
      <c r="B14" s="19">
        <v>0</v>
      </c>
      <c r="C14" s="19">
        <v>0</v>
      </c>
      <c r="D14" s="19" t="s">
        <v>36</v>
      </c>
      <c r="E14" s="19">
        <v>24.397020871297592</v>
      </c>
      <c r="F14" s="19">
        <v>20.256421449900692</v>
      </c>
      <c r="G14" s="19">
        <v>23.987859799459187</v>
      </c>
      <c r="H14" s="19">
        <v>0</v>
      </c>
      <c r="I14" s="19">
        <v>0</v>
      </c>
      <c r="J14" s="19">
        <v>0</v>
      </c>
    </row>
    <row r="15" spans="1:10" x14ac:dyDescent="0.3">
      <c r="A15" s="19" t="str">
        <f>B2&amp;C2&amp;D15</f>
        <v>DISTRIBUCION VOLUMEN X CRITERIO (kg ó litros)TOTAL BEBIDAS30-100MIL</v>
      </c>
      <c r="B15" s="19">
        <v>0</v>
      </c>
      <c r="C15" s="19">
        <v>0</v>
      </c>
      <c r="D15" s="19" t="s">
        <v>38</v>
      </c>
      <c r="E15" s="19">
        <v>15.251245878713318</v>
      </c>
      <c r="F15" s="19">
        <v>17.391707364663304</v>
      </c>
      <c r="G15" s="19">
        <v>19.691538099391209</v>
      </c>
      <c r="H15" s="19">
        <v>0</v>
      </c>
      <c r="I15" s="19">
        <v>0</v>
      </c>
      <c r="J15" s="19">
        <v>0</v>
      </c>
    </row>
    <row r="16" spans="1:10" x14ac:dyDescent="0.3">
      <c r="A16" s="19" t="str">
        <f>B2&amp;C2&amp;D16</f>
        <v>DISTRIBUCION VOLUMEN X CRITERIO (kg ó litros)TOTAL BEBIDAS100-200MIL</v>
      </c>
      <c r="B16" s="19">
        <v>0</v>
      </c>
      <c r="C16" s="19">
        <v>0</v>
      </c>
      <c r="D16" s="19" t="s">
        <v>40</v>
      </c>
      <c r="E16" s="19">
        <v>9.1532953655445901</v>
      </c>
      <c r="F16" s="19">
        <v>6.8891093202978162</v>
      </c>
      <c r="G16" s="19">
        <v>7.8625262285259012</v>
      </c>
      <c r="H16" s="19">
        <v>0</v>
      </c>
      <c r="I16" s="19">
        <v>0</v>
      </c>
      <c r="J16" s="19">
        <v>0</v>
      </c>
    </row>
    <row r="17" spans="1:10" x14ac:dyDescent="0.3">
      <c r="A17" s="19" t="str">
        <f>B2&amp;C2&amp;D17</f>
        <v>DISTRIBUCION VOLUMEN X CRITERIO (kg ó litros)TOTAL BEBIDAS200-500MIL</v>
      </c>
      <c r="B17" s="19">
        <v>0</v>
      </c>
      <c r="C17" s="19">
        <v>0</v>
      </c>
      <c r="D17" s="19" t="s">
        <v>42</v>
      </c>
      <c r="E17" s="19">
        <v>12.498169704890959</v>
      </c>
      <c r="F17" s="19">
        <v>12.90723542606605</v>
      </c>
      <c r="G17" s="19">
        <v>10.038797480219737</v>
      </c>
      <c r="H17" s="19">
        <v>0</v>
      </c>
      <c r="I17" s="19">
        <v>0</v>
      </c>
      <c r="J17" s="19">
        <v>0</v>
      </c>
    </row>
    <row r="18" spans="1:10" x14ac:dyDescent="0.3">
      <c r="A18" s="19" t="str">
        <f>B2&amp;C2&amp;D18</f>
        <v>DISTRIBUCION VOLUMEN X CRITERIO (kg ó litros)TOTAL BEBIDAS&gt;500MIL</v>
      </c>
      <c r="B18" s="19">
        <v>0</v>
      </c>
      <c r="C18" s="19">
        <v>0</v>
      </c>
      <c r="D18" s="19" t="s">
        <v>44</v>
      </c>
      <c r="E18" s="19">
        <v>20.457968242711498</v>
      </c>
      <c r="F18" s="19">
        <v>22.958153582492287</v>
      </c>
      <c r="G18" s="19">
        <v>20.379278437442753</v>
      </c>
      <c r="H18" s="19">
        <v>0</v>
      </c>
      <c r="I18" s="19">
        <v>0</v>
      </c>
      <c r="J18" s="19">
        <v>0</v>
      </c>
    </row>
    <row r="19" spans="1:10" x14ac:dyDescent="0.3">
      <c r="A19" s="19" t="str">
        <f>B2&amp;C2&amp;D19</f>
        <v>DISTRIBUCION VOLUMEN X CRITERIO (kg ó litros)TOTAL BEBIDASDE 15 A 19 AÑOS</v>
      </c>
      <c r="B19" s="19">
        <v>0</v>
      </c>
      <c r="C19" s="19">
        <v>0</v>
      </c>
      <c r="D19" s="19" t="s">
        <v>155</v>
      </c>
      <c r="E19" s="19">
        <v>5.275304573512277</v>
      </c>
      <c r="F19" s="19">
        <v>7.2715859308323747</v>
      </c>
      <c r="G19" s="19">
        <v>2.010906047266884</v>
      </c>
      <c r="H19" s="19">
        <v>0</v>
      </c>
      <c r="I19" s="19">
        <v>0</v>
      </c>
      <c r="J19" s="19">
        <v>0</v>
      </c>
    </row>
    <row r="20" spans="1:10" x14ac:dyDescent="0.3">
      <c r="A20" s="19" t="str">
        <f>B2&amp;C2&amp;D20</f>
        <v>DISTRIBUCION VOLUMEN X CRITERIO (kg ó litros)TOTAL BEBIDASDE 20 A 24 AÑOS</v>
      </c>
      <c r="B20" s="19">
        <v>0</v>
      </c>
      <c r="C20" s="19">
        <v>0</v>
      </c>
      <c r="D20" s="19" t="s">
        <v>156</v>
      </c>
      <c r="E20" s="19">
        <v>9.5567884823086224</v>
      </c>
      <c r="F20" s="19">
        <v>3.2932820561710279</v>
      </c>
      <c r="G20" s="19">
        <v>5.3885947615888519</v>
      </c>
      <c r="H20" s="19">
        <v>0</v>
      </c>
      <c r="I20" s="19">
        <v>0</v>
      </c>
      <c r="J20" s="19">
        <v>0</v>
      </c>
    </row>
    <row r="21" spans="1:10" x14ac:dyDescent="0.3">
      <c r="A21" s="19" t="str">
        <f>B2&amp;C2&amp;D21</f>
        <v>DISTRIBUCION VOLUMEN X CRITERIO (kg ó litros)TOTAL BEBIDASDE 25 A 34 AÑOS</v>
      </c>
      <c r="B21" s="19">
        <v>0</v>
      </c>
      <c r="C21" s="19">
        <v>0</v>
      </c>
      <c r="D21" s="19" t="s">
        <v>157</v>
      </c>
      <c r="E21" s="19">
        <v>13.631538011074209</v>
      </c>
      <c r="F21" s="19">
        <v>9.2671497314967333</v>
      </c>
      <c r="G21" s="19">
        <v>9.7141362248616616</v>
      </c>
      <c r="H21" s="19">
        <v>0</v>
      </c>
      <c r="I21" s="19">
        <v>0</v>
      </c>
      <c r="J21" s="19">
        <v>0</v>
      </c>
    </row>
    <row r="22" spans="1:10" x14ac:dyDescent="0.3">
      <c r="A22" s="19" t="str">
        <f>B2&amp;C2&amp;D22</f>
        <v>DISTRIBUCION VOLUMEN X CRITERIO (kg ó litros)TOTAL BEBIDASDE 35 A 49 AÑOS</v>
      </c>
      <c r="B22" s="19">
        <v>0</v>
      </c>
      <c r="C22" s="19">
        <v>0</v>
      </c>
      <c r="D22" s="19" t="s">
        <v>158</v>
      </c>
      <c r="E22" s="19">
        <v>25.98293993332355</v>
      </c>
      <c r="F22" s="19">
        <v>29.167579562343494</v>
      </c>
      <c r="G22" s="19">
        <v>32.114541792417874</v>
      </c>
      <c r="H22" s="19">
        <v>0</v>
      </c>
      <c r="I22" s="19">
        <v>0</v>
      </c>
      <c r="J22" s="19">
        <v>0</v>
      </c>
    </row>
    <row r="23" spans="1:10" x14ac:dyDescent="0.3">
      <c r="A23" s="19" t="str">
        <f>B2&amp;C2&amp;D23</f>
        <v>DISTRIBUCION VOLUMEN X CRITERIO (kg ó litros)TOTAL BEBIDASDE 50 A 59 AÑOS</v>
      </c>
      <c r="B23" s="19">
        <v>0</v>
      </c>
      <c r="C23" s="19">
        <v>0</v>
      </c>
      <c r="D23" s="19" t="s">
        <v>159</v>
      </c>
      <c r="E23" s="19">
        <v>26.654278967761286</v>
      </c>
      <c r="F23" s="19">
        <v>26.40569940035644</v>
      </c>
      <c r="G23" s="19">
        <v>31.981303777652411</v>
      </c>
      <c r="H23" s="19">
        <v>0</v>
      </c>
      <c r="I23" s="19">
        <v>0</v>
      </c>
      <c r="J23" s="19">
        <v>0</v>
      </c>
    </row>
    <row r="24" spans="1:10" x14ac:dyDescent="0.3">
      <c r="A24" s="19" t="str">
        <f>B2&amp;C2&amp;D24</f>
        <v>DISTRIBUCION VOLUMEN X CRITERIO (kg ó litros)TOTAL BEBIDASDE 60 A 75 AÑOS</v>
      </c>
      <c r="B24" s="19">
        <v>0</v>
      </c>
      <c r="C24" s="19">
        <v>0</v>
      </c>
      <c r="D24" s="19" t="s">
        <v>160</v>
      </c>
      <c r="E24" s="19">
        <v>18.899148819086513</v>
      </c>
      <c r="F24" s="19">
        <v>24.59470312425719</v>
      </c>
      <c r="G24" s="19">
        <v>18.790511818171023</v>
      </c>
      <c r="H24" s="19">
        <v>0</v>
      </c>
      <c r="I24" s="19">
        <v>0</v>
      </c>
      <c r="J24" s="19">
        <v>0</v>
      </c>
    </row>
    <row r="25" spans="1:10" x14ac:dyDescent="0.3">
      <c r="A25" s="19" t="str">
        <f>B2&amp;C2&amp;D25</f>
        <v>DISTRIBUCION VOLUMEN X CRITERIO (kg ó litros)TOTAL BEBIDASALTA Y MEDIA ALTA</v>
      </c>
      <c r="B25" s="19">
        <v>0</v>
      </c>
      <c r="C25" s="19">
        <v>0</v>
      </c>
      <c r="D25" s="19" t="s">
        <v>161</v>
      </c>
      <c r="E25" s="19">
        <v>19.558489936492503</v>
      </c>
      <c r="F25" s="19">
        <v>23.589984128614486</v>
      </c>
      <c r="G25" s="19">
        <v>19.819325287670218</v>
      </c>
      <c r="H25" s="19">
        <v>0</v>
      </c>
      <c r="I25" s="19">
        <v>0</v>
      </c>
      <c r="J25" s="19">
        <v>0</v>
      </c>
    </row>
    <row r="26" spans="1:10" x14ac:dyDescent="0.3">
      <c r="A26" s="19" t="str">
        <f>B2&amp;C2&amp;D26</f>
        <v>DISTRIBUCION VOLUMEN X CRITERIO (kg ó litros)TOTAL BEBIDASMEDIA</v>
      </c>
      <c r="B26" s="19">
        <v>0</v>
      </c>
      <c r="C26" s="19">
        <v>0</v>
      </c>
      <c r="D26" s="19" t="s">
        <v>162</v>
      </c>
      <c r="E26" s="19">
        <v>23.15591472523144</v>
      </c>
      <c r="F26" s="19">
        <v>27.961384389526721</v>
      </c>
      <c r="G26" s="19">
        <v>29.233825896905252</v>
      </c>
      <c r="H26" s="19">
        <v>0</v>
      </c>
      <c r="I26" s="19">
        <v>0</v>
      </c>
      <c r="J26" s="19">
        <v>0</v>
      </c>
    </row>
    <row r="27" spans="1:10" x14ac:dyDescent="0.3">
      <c r="A27" s="19" t="str">
        <f>B2&amp;C2&amp;D27</f>
        <v>DISTRIBUCION VOLUMEN X CRITERIO (kg ó litros)TOTAL BEBIDASMEDIA BAJA</v>
      </c>
      <c r="B27" s="19">
        <v>0</v>
      </c>
      <c r="C27" s="19">
        <v>0</v>
      </c>
      <c r="D27" s="19" t="s">
        <v>163</v>
      </c>
      <c r="E27" s="19">
        <v>38.040456676638904</v>
      </c>
      <c r="F27" s="19">
        <v>37.138750160873606</v>
      </c>
      <c r="G27" s="19">
        <v>24.473620853941178</v>
      </c>
      <c r="H27" s="19">
        <v>0</v>
      </c>
      <c r="I27" s="19">
        <v>0</v>
      </c>
      <c r="J27" s="19">
        <v>0</v>
      </c>
    </row>
    <row r="28" spans="1:10" x14ac:dyDescent="0.3">
      <c r="A28" s="19" t="str">
        <f>B2&amp;C2&amp;D28</f>
        <v>DISTRIBUCION VOLUMEN X CRITERIO (kg ó litros)TOTAL BEBIDASBAJA</v>
      </c>
      <c r="B28" s="19">
        <v>0</v>
      </c>
      <c r="C28" s="19">
        <v>0</v>
      </c>
      <c r="D28" s="19" t="s">
        <v>164</v>
      </c>
      <c r="E28" s="19">
        <v>19.245140927704124</v>
      </c>
      <c r="F28" s="19">
        <v>11.309882837486665</v>
      </c>
      <c r="G28" s="19">
        <v>26.473221757989801</v>
      </c>
      <c r="H28" s="19">
        <v>0</v>
      </c>
      <c r="I28" s="19">
        <v>0</v>
      </c>
      <c r="J28" s="19">
        <v>0</v>
      </c>
    </row>
    <row r="29" spans="1:10" x14ac:dyDescent="0.3">
      <c r="A29" s="19" t="str">
        <f>B2&amp;C29&amp;D29</f>
        <v>DISTRIBUCION VOLUMEN X CRITERIO (kg ó litros).Total Bebidas FriasT.ESPAÑA</v>
      </c>
      <c r="B29" s="19">
        <v>0</v>
      </c>
      <c r="C29" s="19" t="s">
        <v>103</v>
      </c>
      <c r="D29" s="19" t="s">
        <v>59</v>
      </c>
      <c r="E29" s="19">
        <v>100</v>
      </c>
      <c r="F29" s="19">
        <v>100</v>
      </c>
      <c r="G29" s="19">
        <v>100</v>
      </c>
      <c r="H29" s="19">
        <v>0</v>
      </c>
      <c r="I29" s="19">
        <v>0</v>
      </c>
      <c r="J29" s="19">
        <v>0</v>
      </c>
    </row>
    <row r="30" spans="1:10" x14ac:dyDescent="0.3">
      <c r="A30" s="19" t="str">
        <f>B2&amp;C29&amp;D30</f>
        <v>DISTRIBUCION VOLUMEN X CRITERIO (kg ó litros).Total Bebidas FriasBCN AM</v>
      </c>
      <c r="B30" s="19">
        <v>0</v>
      </c>
      <c r="C30" s="19">
        <v>0</v>
      </c>
      <c r="D30" s="19" t="s">
        <v>147</v>
      </c>
      <c r="E30" s="19">
        <v>7.6420123327592888</v>
      </c>
      <c r="F30" s="19">
        <v>11.552516560737098</v>
      </c>
      <c r="G30" s="19">
        <v>6.3239547232783009</v>
      </c>
      <c r="H30" s="19">
        <v>0</v>
      </c>
      <c r="I30" s="19">
        <v>0</v>
      </c>
      <c r="J30" s="19">
        <v>0</v>
      </c>
    </row>
    <row r="31" spans="1:10" x14ac:dyDescent="0.3">
      <c r="A31" s="19" t="str">
        <f>B2&amp;C29&amp;D31</f>
        <v>DISTRIBUCION VOLUMEN X CRITERIO (kg ó litros).Total Bebidas FriasREST.CAT ARAGON</v>
      </c>
      <c r="B31" s="19">
        <v>0</v>
      </c>
      <c r="C31" s="19">
        <v>0</v>
      </c>
      <c r="D31" s="19" t="s">
        <v>148</v>
      </c>
      <c r="E31" s="19">
        <v>21.211348969779969</v>
      </c>
      <c r="F31" s="19">
        <v>22.332875264320137</v>
      </c>
      <c r="G31" s="19">
        <v>16.72108486821352</v>
      </c>
      <c r="H31" s="19">
        <v>0</v>
      </c>
      <c r="I31" s="19">
        <v>0</v>
      </c>
      <c r="J31" s="19">
        <v>0</v>
      </c>
    </row>
    <row r="32" spans="1:10" x14ac:dyDescent="0.3">
      <c r="A32" s="19" t="str">
        <f>B2&amp;C29&amp;D32</f>
        <v>DISTRIBUCION VOLUMEN X CRITERIO (kg ó litros).Total Bebidas FriasLEVANTE</v>
      </c>
      <c r="B32" s="19">
        <v>0</v>
      </c>
      <c r="C32" s="19">
        <v>0</v>
      </c>
      <c r="D32" s="19" t="s">
        <v>149</v>
      </c>
      <c r="E32" s="19">
        <v>12.520322985531104</v>
      </c>
      <c r="F32" s="19">
        <v>16.329580705285014</v>
      </c>
      <c r="G32" s="19">
        <v>13.572985374118096</v>
      </c>
      <c r="H32" s="19">
        <v>0</v>
      </c>
      <c r="I32" s="19">
        <v>0</v>
      </c>
      <c r="J32" s="19">
        <v>0</v>
      </c>
    </row>
    <row r="33" spans="1:10" x14ac:dyDescent="0.3">
      <c r="A33" s="19" t="str">
        <f>B2&amp;C29&amp;D33</f>
        <v>DISTRIBUCION VOLUMEN X CRITERIO (kg ó litros).Total Bebidas FriasANDALUCIA</v>
      </c>
      <c r="B33" s="19">
        <v>0</v>
      </c>
      <c r="C33" s="19">
        <v>0</v>
      </c>
      <c r="D33" s="19" t="s">
        <v>150</v>
      </c>
      <c r="E33" s="19">
        <v>19.585286861312063</v>
      </c>
      <c r="F33" s="19">
        <v>15.403821370447822</v>
      </c>
      <c r="G33" s="19">
        <v>21.283820826477122</v>
      </c>
      <c r="H33" s="19">
        <v>0</v>
      </c>
      <c r="I33" s="19">
        <v>0</v>
      </c>
      <c r="J33" s="19">
        <v>0</v>
      </c>
    </row>
    <row r="34" spans="1:10" x14ac:dyDescent="0.3">
      <c r="A34" s="19" t="str">
        <f>B2&amp;C29&amp;D34</f>
        <v>DISTRIBUCION VOLUMEN X CRITERIO (kg ó litros).Total Bebidas FriasMDD AM</v>
      </c>
      <c r="B34" s="19">
        <v>0</v>
      </c>
      <c r="C34" s="19">
        <v>0</v>
      </c>
      <c r="D34" s="19" t="s">
        <v>151</v>
      </c>
      <c r="E34" s="19">
        <v>12.004236675881174</v>
      </c>
      <c r="F34" s="19">
        <v>8.5364844457385249</v>
      </c>
      <c r="G34" s="19">
        <v>9.8344832799694064</v>
      </c>
      <c r="H34" s="19">
        <v>0</v>
      </c>
      <c r="I34" s="19">
        <v>0</v>
      </c>
      <c r="J34" s="19">
        <v>0</v>
      </c>
    </row>
    <row r="35" spans="1:10" x14ac:dyDescent="0.3">
      <c r="A35" s="19" t="str">
        <f>B2&amp;C29&amp;D35</f>
        <v>DISTRIBUCION VOLUMEN X CRITERIO (kg ó litros).Total Bebidas FriasRTO CENTRO</v>
      </c>
      <c r="B35" s="19">
        <v>0</v>
      </c>
      <c r="C35" s="19">
        <v>0</v>
      </c>
      <c r="D35" s="19" t="s">
        <v>152</v>
      </c>
      <c r="E35" s="19">
        <v>6.3993773214729393</v>
      </c>
      <c r="F35" s="19">
        <v>4.5158527940940889</v>
      </c>
      <c r="G35" s="19">
        <v>6.8457431295467774</v>
      </c>
      <c r="H35" s="19">
        <v>0</v>
      </c>
      <c r="I35" s="19">
        <v>0</v>
      </c>
      <c r="J35" s="19">
        <v>0</v>
      </c>
    </row>
    <row r="36" spans="1:10" x14ac:dyDescent="0.3">
      <c r="A36" s="19" t="str">
        <f>B2&amp;C29&amp;D36</f>
        <v>DISTRIBUCION VOLUMEN X CRITERIO (kg ó litros).Total Bebidas FriasNORTE-CENTRO</v>
      </c>
      <c r="B36" s="19">
        <v>0</v>
      </c>
      <c r="C36" s="19">
        <v>0</v>
      </c>
      <c r="D36" s="19" t="s">
        <v>153</v>
      </c>
      <c r="E36" s="19">
        <v>11.838176037734051</v>
      </c>
      <c r="F36" s="19">
        <v>10.423938404345639</v>
      </c>
      <c r="G36" s="19">
        <v>12.370373101928124</v>
      </c>
      <c r="H36" s="19">
        <v>0</v>
      </c>
      <c r="I36" s="19">
        <v>0</v>
      </c>
      <c r="J36" s="19">
        <v>0</v>
      </c>
    </row>
    <row r="37" spans="1:10" x14ac:dyDescent="0.3">
      <c r="A37" s="19" t="str">
        <f>B2&amp;C29&amp;D37</f>
        <v>DISTRIBUCION VOLUMEN X CRITERIO (kg ó litros).Total Bebidas FriasNOROESTE</v>
      </c>
      <c r="B37" s="19">
        <v>0</v>
      </c>
      <c r="C37" s="19">
        <v>0</v>
      </c>
      <c r="D37" s="19" t="s">
        <v>154</v>
      </c>
      <c r="E37" s="19">
        <v>8.7992376470328821</v>
      </c>
      <c r="F37" s="19">
        <v>10.904933365457158</v>
      </c>
      <c r="G37" s="19">
        <v>13.047548653648173</v>
      </c>
      <c r="H37" s="19">
        <v>0</v>
      </c>
      <c r="I37" s="19">
        <v>0</v>
      </c>
      <c r="J37" s="19">
        <v>0</v>
      </c>
    </row>
    <row r="38" spans="1:10" x14ac:dyDescent="0.3">
      <c r="A38" s="19" t="str">
        <f>B2&amp;C29&amp;D38</f>
        <v>DISTRIBUCION VOLUMEN X CRITERIO (kg ó litros).Total Bebidas Frias&lt;2MIL</v>
      </c>
      <c r="B38" s="19">
        <v>0</v>
      </c>
      <c r="C38" s="19">
        <v>0</v>
      </c>
      <c r="D38" s="19" t="s">
        <v>29</v>
      </c>
      <c r="E38" s="19">
        <v>2.34167769243725</v>
      </c>
      <c r="F38" s="19">
        <v>2.1677014007876405</v>
      </c>
      <c r="G38" s="19">
        <v>0.88131571887813653</v>
      </c>
      <c r="H38" s="19">
        <v>0</v>
      </c>
      <c r="I38" s="19">
        <v>0</v>
      </c>
      <c r="J38" s="19">
        <v>0</v>
      </c>
    </row>
    <row r="39" spans="1:10" x14ac:dyDescent="0.3">
      <c r="A39" s="19" t="str">
        <f>B2&amp;C29&amp;D39</f>
        <v>DISTRIBUCION VOLUMEN X CRITERIO (kg ó litros).Total Bebidas Frias2-5MIL</v>
      </c>
      <c r="B39" s="19">
        <v>0</v>
      </c>
      <c r="C39" s="19">
        <v>0</v>
      </c>
      <c r="D39" s="19" t="s">
        <v>32</v>
      </c>
      <c r="E39" s="19">
        <v>6.4246669323694148</v>
      </c>
      <c r="F39" s="19">
        <v>6.6775187004950984</v>
      </c>
      <c r="G39" s="19">
        <v>6.8846698536455486</v>
      </c>
      <c r="H39" s="19">
        <v>0</v>
      </c>
      <c r="I39" s="19">
        <v>0</v>
      </c>
      <c r="J39" s="19">
        <v>0</v>
      </c>
    </row>
    <row r="40" spans="1:10" x14ac:dyDescent="0.3">
      <c r="A40" s="19" t="str">
        <f>B2&amp;C29&amp;D40</f>
        <v>DISTRIBUCION VOLUMEN X CRITERIO (kg ó litros).Total Bebidas Frias5-10MIL</v>
      </c>
      <c r="B40" s="19">
        <v>0</v>
      </c>
      <c r="C40" s="19">
        <v>0</v>
      </c>
      <c r="D40" s="19" t="s">
        <v>34</v>
      </c>
      <c r="E40" s="19">
        <v>10.206283065596606</v>
      </c>
      <c r="F40" s="19">
        <v>11.511247743283187</v>
      </c>
      <c r="G40" s="19">
        <v>10.996273661529402</v>
      </c>
      <c r="H40" s="19">
        <v>0</v>
      </c>
      <c r="I40" s="19">
        <v>0</v>
      </c>
      <c r="J40" s="19">
        <v>0</v>
      </c>
    </row>
    <row r="41" spans="1:10" x14ac:dyDescent="0.3">
      <c r="A41" s="19" t="str">
        <f>B2&amp;C29&amp;D41</f>
        <v>DISTRIBUCION VOLUMEN X CRITERIO (kg ó litros).Total Bebidas Frias10-30MIL</v>
      </c>
      <c r="B41" s="19">
        <v>0</v>
      </c>
      <c r="C41" s="19">
        <v>0</v>
      </c>
      <c r="D41" s="19" t="s">
        <v>36</v>
      </c>
      <c r="E41" s="19">
        <v>24.689641850353528</v>
      </c>
      <c r="F41" s="19">
        <v>20.647987487017243</v>
      </c>
      <c r="G41" s="19">
        <v>24.23724474518346</v>
      </c>
      <c r="H41" s="19">
        <v>0</v>
      </c>
      <c r="I41" s="19">
        <v>0</v>
      </c>
      <c r="J41" s="19">
        <v>0</v>
      </c>
    </row>
    <row r="42" spans="1:10" x14ac:dyDescent="0.3">
      <c r="A42" s="19" t="str">
        <f>B2&amp;C29&amp;D42</f>
        <v>DISTRIBUCION VOLUMEN X CRITERIO (kg ó litros).Total Bebidas Frias30-100MIL</v>
      </c>
      <c r="B42" s="19">
        <v>0</v>
      </c>
      <c r="C42" s="19">
        <v>0</v>
      </c>
      <c r="D42" s="19" t="s">
        <v>38</v>
      </c>
      <c r="E42" s="19">
        <v>14.659003751573399</v>
      </c>
      <c r="F42" s="19">
        <v>16.338263107005304</v>
      </c>
      <c r="G42" s="19">
        <v>19.735909594786069</v>
      </c>
      <c r="H42" s="19">
        <v>0</v>
      </c>
      <c r="I42" s="19">
        <v>0</v>
      </c>
      <c r="J42" s="19">
        <v>0</v>
      </c>
    </row>
    <row r="43" spans="1:10" x14ac:dyDescent="0.3">
      <c r="A43" s="19" t="str">
        <f>B2&amp;C29&amp;D43</f>
        <v>DISTRIBUCION VOLUMEN X CRITERIO (kg ó litros).Total Bebidas Frias100-200MIL</v>
      </c>
      <c r="B43" s="19">
        <v>0</v>
      </c>
      <c r="C43" s="19">
        <v>0</v>
      </c>
      <c r="D43" s="19" t="s">
        <v>40</v>
      </c>
      <c r="E43" s="19">
        <v>8.8643710298046781</v>
      </c>
      <c r="F43" s="19">
        <v>6.4237520401456152</v>
      </c>
      <c r="G43" s="19">
        <v>7.7234904499653272</v>
      </c>
      <c r="H43" s="19">
        <v>0</v>
      </c>
      <c r="I43" s="19">
        <v>0</v>
      </c>
      <c r="J43" s="19">
        <v>0</v>
      </c>
    </row>
    <row r="44" spans="1:10" x14ac:dyDescent="0.3">
      <c r="A44" s="19" t="str">
        <f>B2&amp;C29&amp;D44</f>
        <v>DISTRIBUCION VOLUMEN X CRITERIO (kg ó litros).Total Bebidas Frias200-500MIL</v>
      </c>
      <c r="B44" s="19">
        <v>0</v>
      </c>
      <c r="C44" s="19">
        <v>0</v>
      </c>
      <c r="D44" s="19" t="s">
        <v>42</v>
      </c>
      <c r="E44" s="19">
        <v>12.830923757173476</v>
      </c>
      <c r="F44" s="19">
        <v>13.511798109666575</v>
      </c>
      <c r="G44" s="19">
        <v>10.383331568778662</v>
      </c>
      <c r="H44" s="19">
        <v>0</v>
      </c>
      <c r="I44" s="19">
        <v>0</v>
      </c>
      <c r="J44" s="19">
        <v>0</v>
      </c>
    </row>
    <row r="45" spans="1:10" x14ac:dyDescent="0.3">
      <c r="A45" s="19" t="str">
        <f>B2&amp;C29&amp;D45</f>
        <v>DISTRIBUCION VOLUMEN X CRITERIO (kg ó litros).Total Bebidas Frias&gt;500MIL</v>
      </c>
      <c r="B45" s="19">
        <v>0</v>
      </c>
      <c r="C45" s="19">
        <v>0</v>
      </c>
      <c r="D45" s="19" t="s">
        <v>44</v>
      </c>
      <c r="E45" s="19">
        <v>19.983432319156016</v>
      </c>
      <c r="F45" s="19">
        <v>22.721732946190105</v>
      </c>
      <c r="G45" s="19">
        <v>19.157753891745447</v>
      </c>
      <c r="H45" s="19">
        <v>0</v>
      </c>
      <c r="I45" s="19">
        <v>0</v>
      </c>
      <c r="J45" s="19">
        <v>0</v>
      </c>
    </row>
    <row r="46" spans="1:10" x14ac:dyDescent="0.3">
      <c r="A46" s="19" t="str">
        <f>B2&amp;C29&amp;D46</f>
        <v>DISTRIBUCION VOLUMEN X CRITERIO (kg ó litros).Total Bebidas FriasDE 15 A 19 AÑOS</v>
      </c>
      <c r="B46" s="19">
        <v>0</v>
      </c>
      <c r="C46" s="19">
        <v>0</v>
      </c>
      <c r="D46" s="19" t="s">
        <v>155</v>
      </c>
      <c r="E46" s="19">
        <v>5.3185035124563553</v>
      </c>
      <c r="F46" s="19">
        <v>7.5613285922263005</v>
      </c>
      <c r="G46" s="19">
        <v>2.1072663913534475</v>
      </c>
      <c r="H46" s="19">
        <v>0</v>
      </c>
      <c r="I46" s="19">
        <v>0</v>
      </c>
      <c r="J46" s="19">
        <v>0</v>
      </c>
    </row>
    <row r="47" spans="1:10" x14ac:dyDescent="0.3">
      <c r="A47" s="19" t="str">
        <f>B2&amp;C29&amp;D47</f>
        <v>DISTRIBUCION VOLUMEN X CRITERIO (kg ó litros).Total Bebidas FriasDE 20 A 24 AÑOS</v>
      </c>
      <c r="B47" s="19">
        <v>0</v>
      </c>
      <c r="C47" s="19">
        <v>0</v>
      </c>
      <c r="D47" s="19" t="s">
        <v>156</v>
      </c>
      <c r="E47" s="19">
        <v>9.9778251008883085</v>
      </c>
      <c r="F47" s="19">
        <v>3.3918622412775301</v>
      </c>
      <c r="G47" s="19">
        <v>5.441788069856079</v>
      </c>
      <c r="H47" s="19">
        <v>0</v>
      </c>
      <c r="I47" s="19">
        <v>0</v>
      </c>
      <c r="J47" s="19">
        <v>0</v>
      </c>
    </row>
    <row r="48" spans="1:10" x14ac:dyDescent="0.3">
      <c r="A48" s="19" t="str">
        <f>B2&amp;C29&amp;D48</f>
        <v>DISTRIBUCION VOLUMEN X CRITERIO (kg ó litros).Total Bebidas FriasDE 25 A 34 AÑOS</v>
      </c>
      <c r="B48" s="19">
        <v>0</v>
      </c>
      <c r="C48" s="19">
        <v>0</v>
      </c>
      <c r="D48" s="19" t="s">
        <v>157</v>
      </c>
      <c r="E48" s="19">
        <v>13.478400979648249</v>
      </c>
      <c r="F48" s="19">
        <v>9.3989313900210885</v>
      </c>
      <c r="G48" s="19">
        <v>9.9056660842109849</v>
      </c>
      <c r="H48" s="19">
        <v>0</v>
      </c>
      <c r="I48" s="19">
        <v>0</v>
      </c>
      <c r="J48" s="19">
        <v>0</v>
      </c>
    </row>
    <row r="49" spans="1:10" x14ac:dyDescent="0.3">
      <c r="A49" s="19" t="str">
        <f>B2&amp;C29&amp;D49</f>
        <v>DISTRIBUCION VOLUMEN X CRITERIO (kg ó litros).Total Bebidas FriasDE 35 A 49 AÑOS</v>
      </c>
      <c r="B49" s="19">
        <v>0</v>
      </c>
      <c r="C49" s="19">
        <v>0</v>
      </c>
      <c r="D49" s="19" t="s">
        <v>158</v>
      </c>
      <c r="E49" s="19">
        <v>24.945991423710282</v>
      </c>
      <c r="F49" s="19">
        <v>28.098334058302793</v>
      </c>
      <c r="G49" s="19">
        <v>31.715274958833533</v>
      </c>
      <c r="H49" s="19">
        <v>0</v>
      </c>
      <c r="I49" s="19">
        <v>0</v>
      </c>
      <c r="J49" s="19">
        <v>0</v>
      </c>
    </row>
    <row r="50" spans="1:10" x14ac:dyDescent="0.3">
      <c r="A50" s="19" t="str">
        <f>B2&amp;C29&amp;D50</f>
        <v>DISTRIBUCION VOLUMEN X CRITERIO (kg ó litros).Total Bebidas FriasDE 50 A 59 AÑOS</v>
      </c>
      <c r="B50" s="19">
        <v>0</v>
      </c>
      <c r="C50" s="19">
        <v>0</v>
      </c>
      <c r="D50" s="19" t="s">
        <v>159</v>
      </c>
      <c r="E50" s="19">
        <v>26.790836969260578</v>
      </c>
      <c r="F50" s="19">
        <v>25.695844974150507</v>
      </c>
      <c r="G50" s="19">
        <v>31.186902794081782</v>
      </c>
      <c r="H50" s="19">
        <v>0</v>
      </c>
      <c r="I50" s="19">
        <v>0</v>
      </c>
      <c r="J50" s="19">
        <v>0</v>
      </c>
    </row>
    <row r="51" spans="1:10" x14ac:dyDescent="0.3">
      <c r="A51" s="19" t="str">
        <f>B2&amp;C29&amp;D51</f>
        <v>DISTRIBUCION VOLUMEN X CRITERIO (kg ó litros).Total Bebidas FriasDE 60 A 75 AÑOS</v>
      </c>
      <c r="B51" s="19">
        <v>0</v>
      </c>
      <c r="C51" s="19">
        <v>0</v>
      </c>
      <c r="D51" s="19" t="s">
        <v>160</v>
      </c>
      <c r="E51" s="19">
        <v>19.48844095519458</v>
      </c>
      <c r="F51" s="19">
        <v>25.853699012943594</v>
      </c>
      <c r="G51" s="19">
        <v>19.643095183838046</v>
      </c>
      <c r="H51" s="19">
        <v>0</v>
      </c>
      <c r="I51" s="19">
        <v>0</v>
      </c>
      <c r="J51" s="19">
        <v>0</v>
      </c>
    </row>
    <row r="52" spans="1:10" x14ac:dyDescent="0.3">
      <c r="A52" s="19" t="str">
        <f>B2&amp;C29&amp;D52</f>
        <v>DISTRIBUCION VOLUMEN X CRITERIO (kg ó litros).Total Bebidas FriasALTA Y MEDIA ALTA</v>
      </c>
      <c r="B52" s="19">
        <v>0</v>
      </c>
      <c r="C52" s="19">
        <v>0</v>
      </c>
      <c r="D52" s="19" t="s">
        <v>161</v>
      </c>
      <c r="E52" s="19">
        <v>20.020030424683807</v>
      </c>
      <c r="F52" s="19">
        <v>24.470389010531068</v>
      </c>
      <c r="G52" s="19">
        <v>19.85543460287041</v>
      </c>
      <c r="H52" s="19">
        <v>0</v>
      </c>
      <c r="I52" s="19">
        <v>0</v>
      </c>
      <c r="J52" s="19">
        <v>0</v>
      </c>
    </row>
    <row r="53" spans="1:10" x14ac:dyDescent="0.3">
      <c r="A53" s="19" t="str">
        <f>B2&amp;C29&amp;D53</f>
        <v>DISTRIBUCION VOLUMEN X CRITERIO (kg ó litros).Total Bebidas FriasMEDIA</v>
      </c>
      <c r="B53" s="19">
        <v>0</v>
      </c>
      <c r="C53" s="19">
        <v>0</v>
      </c>
      <c r="D53" s="19" t="s">
        <v>162</v>
      </c>
      <c r="E53" s="19">
        <v>23.332972118446683</v>
      </c>
      <c r="F53" s="19">
        <v>28.099370373773681</v>
      </c>
      <c r="G53" s="19">
        <v>29.915415195676353</v>
      </c>
      <c r="H53" s="19">
        <v>0</v>
      </c>
      <c r="I53" s="19">
        <v>0</v>
      </c>
      <c r="J53" s="19">
        <v>0</v>
      </c>
    </row>
    <row r="54" spans="1:10" x14ac:dyDescent="0.3">
      <c r="A54" s="19" t="str">
        <f>B2&amp;C29&amp;D54</f>
        <v>DISTRIBUCION VOLUMEN X CRITERIO (kg ó litros).Total Bebidas FriasMEDIA BAJA</v>
      </c>
      <c r="B54" s="19">
        <v>0</v>
      </c>
      <c r="C54" s="19">
        <v>0</v>
      </c>
      <c r="D54" s="19" t="s">
        <v>163</v>
      </c>
      <c r="E54" s="19">
        <v>36.760302201053321</v>
      </c>
      <c r="F54" s="19">
        <v>35.672142917254831</v>
      </c>
      <c r="G54" s="19">
        <v>23.279230360131919</v>
      </c>
      <c r="H54" s="19">
        <v>0</v>
      </c>
      <c r="I54" s="19">
        <v>0</v>
      </c>
      <c r="J54" s="19">
        <v>0</v>
      </c>
    </row>
    <row r="55" spans="1:10" x14ac:dyDescent="0.3">
      <c r="A55" s="19" t="str">
        <f>B2&amp;C29&amp;D55</f>
        <v>DISTRIBUCION VOLUMEN X CRITERIO (kg ó litros).Total Bebidas FriasBAJA</v>
      </c>
      <c r="B55" s="19">
        <v>0</v>
      </c>
      <c r="C55" s="19">
        <v>0</v>
      </c>
      <c r="D55" s="19" t="s">
        <v>164</v>
      </c>
      <c r="E55" s="19">
        <v>19.886697400611144</v>
      </c>
      <c r="F55" s="19">
        <v>11.758100157698451</v>
      </c>
      <c r="G55" s="19">
        <v>26.949913589037521</v>
      </c>
      <c r="H55" s="19">
        <v>0</v>
      </c>
      <c r="I55" s="19">
        <v>0</v>
      </c>
      <c r="J55" s="19">
        <v>0</v>
      </c>
    </row>
    <row r="56" spans="1:10" x14ac:dyDescent="0.3">
      <c r="A56" s="19" t="str">
        <f>B2&amp;C56&amp;D56</f>
        <v>DISTRIBUCION VOLUMEN X CRITERIO (kg ó litros)Total bebidas de vinoT.ESPAÑA</v>
      </c>
      <c r="B56" s="19">
        <v>0</v>
      </c>
      <c r="C56" s="19" t="s">
        <v>104</v>
      </c>
      <c r="D56" s="19" t="s">
        <v>59</v>
      </c>
      <c r="E56" s="19">
        <v>100</v>
      </c>
      <c r="F56" s="19">
        <v>100</v>
      </c>
      <c r="G56" s="19">
        <v>100</v>
      </c>
      <c r="H56" s="19">
        <v>0</v>
      </c>
      <c r="I56" s="19">
        <v>0</v>
      </c>
      <c r="J56" s="19">
        <v>0</v>
      </c>
    </row>
    <row r="57" spans="1:10" x14ac:dyDescent="0.3">
      <c r="A57" s="19" t="str">
        <f>B2&amp;C56&amp;D57</f>
        <v>DISTRIBUCION VOLUMEN X CRITERIO (kg ó litros)Total bebidas de vinoBCN AM</v>
      </c>
      <c r="B57" s="19">
        <v>0</v>
      </c>
      <c r="C57" s="19">
        <v>0</v>
      </c>
      <c r="D57" s="19" t="s">
        <v>147</v>
      </c>
      <c r="E57" s="19">
        <v>8.3762724945548577</v>
      </c>
      <c r="F57" s="19">
        <v>19.063049033180107</v>
      </c>
      <c r="G57" s="19">
        <v>9.4015447382566126</v>
      </c>
      <c r="H57" s="19">
        <v>0</v>
      </c>
      <c r="I57" s="19">
        <v>0</v>
      </c>
      <c r="J57" s="19">
        <v>0</v>
      </c>
    </row>
    <row r="58" spans="1:10" x14ac:dyDescent="0.3">
      <c r="A58" s="19" t="str">
        <f>B2&amp;C56&amp;D58</f>
        <v>DISTRIBUCION VOLUMEN X CRITERIO (kg ó litros)Total bebidas de vinoREST.CAT ARAGON</v>
      </c>
      <c r="B58" s="19">
        <v>0</v>
      </c>
      <c r="C58" s="19">
        <v>0</v>
      </c>
      <c r="D58" s="19" t="s">
        <v>148</v>
      </c>
      <c r="E58" s="19">
        <v>35.050458474925669</v>
      </c>
      <c r="F58" s="19">
        <v>11.040143007250341</v>
      </c>
      <c r="G58" s="19">
        <v>17.714020864553902</v>
      </c>
      <c r="H58" s="19">
        <v>0</v>
      </c>
      <c r="I58" s="19">
        <v>0</v>
      </c>
      <c r="J58" s="19">
        <v>0</v>
      </c>
    </row>
    <row r="59" spans="1:10" x14ac:dyDescent="0.3">
      <c r="A59" s="19" t="str">
        <f>B2&amp;C56&amp;D59</f>
        <v>DISTRIBUCION VOLUMEN X CRITERIO (kg ó litros)Total bebidas de vinoLEVANTE</v>
      </c>
      <c r="B59" s="19">
        <v>0</v>
      </c>
      <c r="C59" s="19">
        <v>0</v>
      </c>
      <c r="D59" s="19" t="s">
        <v>149</v>
      </c>
      <c r="E59" s="19">
        <v>8.8130938902428291</v>
      </c>
      <c r="F59" s="19">
        <v>15.808497197898749</v>
      </c>
      <c r="G59" s="19">
        <v>11.622816008349142</v>
      </c>
      <c r="H59" s="19">
        <v>0</v>
      </c>
      <c r="I59" s="19">
        <v>0</v>
      </c>
      <c r="J59" s="19">
        <v>0</v>
      </c>
    </row>
    <row r="60" spans="1:10" x14ac:dyDescent="0.3">
      <c r="A60" s="19" t="str">
        <f>B2&amp;C56&amp;D60</f>
        <v>DISTRIBUCION VOLUMEN X CRITERIO (kg ó litros)Total bebidas de vinoANDALUCIA</v>
      </c>
      <c r="B60" s="19">
        <v>0</v>
      </c>
      <c r="C60" s="19">
        <v>0</v>
      </c>
      <c r="D60" s="19" t="s">
        <v>150</v>
      </c>
      <c r="E60" s="19">
        <v>11.776267272355687</v>
      </c>
      <c r="F60" s="19">
        <v>6.4902873810572093</v>
      </c>
      <c r="G60" s="19">
        <v>8.1642461991036548</v>
      </c>
      <c r="H60" s="19">
        <v>0</v>
      </c>
      <c r="I60" s="19">
        <v>0</v>
      </c>
      <c r="J60" s="19">
        <v>0</v>
      </c>
    </row>
    <row r="61" spans="1:10" x14ac:dyDescent="0.3">
      <c r="A61" s="19" t="str">
        <f>B2&amp;C56&amp;D61</f>
        <v>DISTRIBUCION VOLUMEN X CRITERIO (kg ó litros)Total bebidas de vinoMDD AM</v>
      </c>
      <c r="B61" s="19">
        <v>0</v>
      </c>
      <c r="C61" s="19">
        <v>0</v>
      </c>
      <c r="D61" s="19" t="s">
        <v>151</v>
      </c>
      <c r="E61" s="19">
        <v>13.773323927049649</v>
      </c>
      <c r="F61" s="19">
        <v>11.840069286525361</v>
      </c>
      <c r="G61" s="19">
        <v>12.221573129648506</v>
      </c>
      <c r="H61" s="19">
        <v>0</v>
      </c>
      <c r="I61" s="19">
        <v>0</v>
      </c>
      <c r="J61" s="19">
        <v>0</v>
      </c>
    </row>
    <row r="62" spans="1:10" x14ac:dyDescent="0.3">
      <c r="A62" s="19" t="str">
        <f>B2&amp;C56&amp;D62</f>
        <v>DISTRIBUCION VOLUMEN X CRITERIO (kg ó litros)Total bebidas de vinoRTO CENTRO</v>
      </c>
      <c r="B62" s="19">
        <v>0</v>
      </c>
      <c r="C62" s="19">
        <v>0</v>
      </c>
      <c r="D62" s="19" t="s">
        <v>152</v>
      </c>
      <c r="E62" s="19">
        <v>5.5583178355553002</v>
      </c>
      <c r="F62" s="19">
        <v>8.8068816238774374</v>
      </c>
      <c r="G62" s="19">
        <v>10.470085543401957</v>
      </c>
      <c r="H62" s="19">
        <v>0</v>
      </c>
      <c r="I62" s="19">
        <v>0</v>
      </c>
      <c r="J62" s="19">
        <v>0</v>
      </c>
    </row>
    <row r="63" spans="1:10" x14ac:dyDescent="0.3">
      <c r="A63" s="19" t="str">
        <f>B2&amp;C56&amp;D63</f>
        <v>DISTRIBUCION VOLUMEN X CRITERIO (kg ó litros)Total bebidas de vinoNORTE-CENTRO</v>
      </c>
      <c r="B63" s="19">
        <v>0</v>
      </c>
      <c r="C63" s="19">
        <v>0</v>
      </c>
      <c r="D63" s="19" t="s">
        <v>153</v>
      </c>
      <c r="E63" s="19">
        <v>13.640907255098513</v>
      </c>
      <c r="F63" s="19">
        <v>19.901317559526948</v>
      </c>
      <c r="G63" s="19">
        <v>18.733331536620344</v>
      </c>
      <c r="H63" s="19">
        <v>0</v>
      </c>
      <c r="I63" s="19">
        <v>0</v>
      </c>
      <c r="J63" s="19">
        <v>0</v>
      </c>
    </row>
    <row r="64" spans="1:10" x14ac:dyDescent="0.3">
      <c r="A64" s="19" t="str">
        <f>B2&amp;C56&amp;D64</f>
        <v>DISTRIBUCION VOLUMEN X CRITERIO (kg ó litros)Total bebidas de vinoNOROESTE</v>
      </c>
      <c r="B64" s="19">
        <v>0</v>
      </c>
      <c r="C64" s="19">
        <v>0</v>
      </c>
      <c r="D64" s="19" t="s">
        <v>154</v>
      </c>
      <c r="E64" s="19">
        <v>3.0113610537362696</v>
      </c>
      <c r="F64" s="19">
        <v>7.0497697892389688</v>
      </c>
      <c r="G64" s="19">
        <v>11.672361624952792</v>
      </c>
      <c r="H64" s="19">
        <v>0</v>
      </c>
      <c r="I64" s="19">
        <v>0</v>
      </c>
      <c r="J64" s="19">
        <v>0</v>
      </c>
    </row>
    <row r="65" spans="1:10" x14ac:dyDescent="0.3">
      <c r="A65" s="19" t="str">
        <f>B2&amp;C56&amp;D65</f>
        <v>DISTRIBUCION VOLUMEN X CRITERIO (kg ó litros)Total bebidas de vino&lt;2MIL</v>
      </c>
      <c r="B65" s="19">
        <v>0</v>
      </c>
      <c r="C65" s="19">
        <v>0</v>
      </c>
      <c r="D65" s="19" t="s">
        <v>29</v>
      </c>
      <c r="E65" s="19">
        <v>3.5132351941832405</v>
      </c>
      <c r="F65" s="19">
        <v>9.8181405899099747</v>
      </c>
      <c r="G65" s="19">
        <v>0.15220682987010434</v>
      </c>
      <c r="H65" s="19">
        <v>0</v>
      </c>
      <c r="I65" s="19">
        <v>0</v>
      </c>
      <c r="J65" s="19">
        <v>0</v>
      </c>
    </row>
    <row r="66" spans="1:10" x14ac:dyDescent="0.3">
      <c r="A66" s="19" t="str">
        <f>B2&amp;C56&amp;D66</f>
        <v>DISTRIBUCION VOLUMEN X CRITERIO (kg ó litros)Total bebidas de vino2-5MIL</v>
      </c>
      <c r="B66" s="19">
        <v>0</v>
      </c>
      <c r="C66" s="19">
        <v>0</v>
      </c>
      <c r="D66" s="19" t="s">
        <v>32</v>
      </c>
      <c r="E66" s="19">
        <v>1.7849663855735529</v>
      </c>
      <c r="F66" s="19">
        <v>5.6745900541077869</v>
      </c>
      <c r="G66" s="19">
        <v>6.3058802153754865</v>
      </c>
      <c r="H66" s="19">
        <v>0</v>
      </c>
      <c r="I66" s="19">
        <v>0</v>
      </c>
      <c r="J66" s="19">
        <v>0</v>
      </c>
    </row>
    <row r="67" spans="1:10" x14ac:dyDescent="0.3">
      <c r="A67" s="19" t="str">
        <f>B2&amp;C56&amp;D67</f>
        <v>DISTRIBUCION VOLUMEN X CRITERIO (kg ó litros)Total bebidas de vino5-10MIL</v>
      </c>
      <c r="B67" s="19">
        <v>0</v>
      </c>
      <c r="C67" s="19">
        <v>0</v>
      </c>
      <c r="D67" s="19" t="s">
        <v>34</v>
      </c>
      <c r="E67" s="19">
        <v>9.9693583028521875</v>
      </c>
      <c r="F67" s="19">
        <v>5.5705600617181767</v>
      </c>
      <c r="G67" s="19">
        <v>14.342892945359162</v>
      </c>
      <c r="H67" s="19">
        <v>0</v>
      </c>
      <c r="I67" s="19">
        <v>0</v>
      </c>
      <c r="J67" s="19">
        <v>0</v>
      </c>
    </row>
    <row r="68" spans="1:10" x14ac:dyDescent="0.3">
      <c r="A68" s="19" t="str">
        <f>B2&amp;C56&amp;D68</f>
        <v>DISTRIBUCION VOLUMEN X CRITERIO (kg ó litros)Total bebidas de vino10-30MIL</v>
      </c>
      <c r="B68" s="19">
        <v>0</v>
      </c>
      <c r="C68" s="19">
        <v>0</v>
      </c>
      <c r="D68" s="19" t="s">
        <v>36</v>
      </c>
      <c r="E68" s="19">
        <v>26.825197838583296</v>
      </c>
      <c r="F68" s="19">
        <v>24.015311291079488</v>
      </c>
      <c r="G68" s="19">
        <v>27.929318859411133</v>
      </c>
      <c r="H68" s="19">
        <v>0</v>
      </c>
      <c r="I68" s="19">
        <v>0</v>
      </c>
      <c r="J68" s="19">
        <v>0</v>
      </c>
    </row>
    <row r="69" spans="1:10" x14ac:dyDescent="0.3">
      <c r="A69" s="19" t="str">
        <f>B2&amp;C56&amp;D69</f>
        <v>DISTRIBUCION VOLUMEN X CRITERIO (kg ó litros)Total bebidas de vino30-100MIL</v>
      </c>
      <c r="B69" s="19">
        <v>0</v>
      </c>
      <c r="C69" s="19">
        <v>0</v>
      </c>
      <c r="D69" s="19" t="s">
        <v>38</v>
      </c>
      <c r="E69" s="19">
        <v>19.016004117643973</v>
      </c>
      <c r="F69" s="19">
        <v>16.041256328637928</v>
      </c>
      <c r="G69" s="19">
        <v>16.986042368639474</v>
      </c>
      <c r="H69" s="19">
        <v>0</v>
      </c>
      <c r="I69" s="19">
        <v>0</v>
      </c>
      <c r="J69" s="19">
        <v>0</v>
      </c>
    </row>
    <row r="70" spans="1:10" x14ac:dyDescent="0.3">
      <c r="A70" s="19" t="str">
        <f>B2&amp;C56&amp;D70</f>
        <v>DISTRIBUCION VOLUMEN X CRITERIO (kg ó litros)Total bebidas de vino100-200MIL</v>
      </c>
      <c r="B70" s="19">
        <v>0</v>
      </c>
      <c r="C70" s="19">
        <v>0</v>
      </c>
      <c r="D70" s="19" t="s">
        <v>40</v>
      </c>
      <c r="E70" s="19">
        <v>9.8616496168722225</v>
      </c>
      <c r="F70" s="19">
        <v>11.198870981043644</v>
      </c>
      <c r="G70" s="19">
        <v>8.0352523512619172</v>
      </c>
      <c r="H70" s="19">
        <v>0</v>
      </c>
      <c r="I70" s="19">
        <v>0</v>
      </c>
      <c r="J70" s="19">
        <v>0</v>
      </c>
    </row>
    <row r="71" spans="1:10" x14ac:dyDescent="0.3">
      <c r="A71" s="19" t="str">
        <f>B2&amp;C56&amp;D71</f>
        <v>DISTRIBUCION VOLUMEN X CRITERIO (kg ó litros)Total bebidas de vino200-500MIL</v>
      </c>
      <c r="B71" s="19">
        <v>0</v>
      </c>
      <c r="C71" s="19">
        <v>0</v>
      </c>
      <c r="D71" s="19" t="s">
        <v>42</v>
      </c>
      <c r="E71" s="19">
        <v>10.428787731108311</v>
      </c>
      <c r="F71" s="19">
        <v>12.536518559709833</v>
      </c>
      <c r="G71" s="19">
        <v>9.6080558453552403</v>
      </c>
      <c r="H71" s="19">
        <v>0</v>
      </c>
      <c r="I71" s="19">
        <v>0</v>
      </c>
      <c r="J71" s="19">
        <v>0</v>
      </c>
    </row>
    <row r="72" spans="1:10" x14ac:dyDescent="0.3">
      <c r="A72" s="19" t="str">
        <f>B2&amp;C56&amp;D72</f>
        <v>DISTRIBUCION VOLUMEN X CRITERIO (kg ó litros)Total bebidas de vino&gt;500MIL</v>
      </c>
      <c r="B72" s="19">
        <v>0</v>
      </c>
      <c r="C72" s="19">
        <v>0</v>
      </c>
      <c r="D72" s="19" t="s">
        <v>44</v>
      </c>
      <c r="E72" s="19">
        <v>18.60080891146562</v>
      </c>
      <c r="F72" s="19">
        <v>15.144763095047537</v>
      </c>
      <c r="G72" s="19">
        <v>16.64033082382339</v>
      </c>
      <c r="H72" s="19">
        <v>0</v>
      </c>
      <c r="I72" s="19">
        <v>0</v>
      </c>
      <c r="J72" s="19">
        <v>0</v>
      </c>
    </row>
    <row r="73" spans="1:10" x14ac:dyDescent="0.3">
      <c r="A73" s="19" t="str">
        <f>B2&amp;C56&amp;D73</f>
        <v>DISTRIBUCION VOLUMEN X CRITERIO (kg ó litros)Total bebidas de vinoDE 15 A 19 AÑOS</v>
      </c>
      <c r="B73" s="19">
        <v>0</v>
      </c>
      <c r="C73" s="19">
        <v>0</v>
      </c>
      <c r="D73" s="19" t="s">
        <v>155</v>
      </c>
      <c r="E73" s="19">
        <v>0.70139715245470824</v>
      </c>
      <c r="F73" s="19">
        <v>5.5176266882480842</v>
      </c>
      <c r="G73" s="19" t="s">
        <v>168</v>
      </c>
      <c r="H73" s="19">
        <v>0</v>
      </c>
      <c r="I73" s="19">
        <v>0</v>
      </c>
      <c r="J73" s="19">
        <v>0</v>
      </c>
    </row>
    <row r="74" spans="1:10" x14ac:dyDescent="0.3">
      <c r="A74" s="19" t="str">
        <f>B2&amp;C56&amp;D74</f>
        <v>DISTRIBUCION VOLUMEN X CRITERIO (kg ó litros)Total bebidas de vinoDE 20 A 24 AÑOS</v>
      </c>
      <c r="B74" s="19">
        <v>0</v>
      </c>
      <c r="C74" s="19">
        <v>0</v>
      </c>
      <c r="D74" s="19" t="s">
        <v>156</v>
      </c>
      <c r="E74" s="19">
        <v>2.2912493741269802</v>
      </c>
      <c r="F74" s="19">
        <v>0.10182426456058938</v>
      </c>
      <c r="G74" s="19">
        <v>4.0465613281843904</v>
      </c>
      <c r="H74" s="19">
        <v>0</v>
      </c>
      <c r="I74" s="19">
        <v>0</v>
      </c>
      <c r="J74" s="19">
        <v>0</v>
      </c>
    </row>
    <row r="75" spans="1:10" x14ac:dyDescent="0.3">
      <c r="A75" s="19" t="str">
        <f>B2&amp;C56&amp;D75</f>
        <v>DISTRIBUCION VOLUMEN X CRITERIO (kg ó litros)Total bebidas de vinoDE 25 A 34 AÑOS</v>
      </c>
      <c r="B75" s="19">
        <v>0</v>
      </c>
      <c r="C75" s="19">
        <v>0</v>
      </c>
      <c r="D75" s="19" t="s">
        <v>157</v>
      </c>
      <c r="E75" s="19">
        <v>4.4218472953565513</v>
      </c>
      <c r="F75" s="19">
        <v>3.4157087306328924</v>
      </c>
      <c r="G75" s="19">
        <v>6.2646590385363981</v>
      </c>
      <c r="H75" s="19">
        <v>0</v>
      </c>
      <c r="I75" s="19">
        <v>0</v>
      </c>
      <c r="J75" s="19">
        <v>0</v>
      </c>
    </row>
    <row r="76" spans="1:10" x14ac:dyDescent="0.3">
      <c r="A76" s="19" t="str">
        <f>B2&amp;C56&amp;D76</f>
        <v>DISTRIBUCION VOLUMEN X CRITERIO (kg ó litros)Total bebidas de vinoDE 35 A 49 AÑOS</v>
      </c>
      <c r="B76" s="19">
        <v>0</v>
      </c>
      <c r="C76" s="19">
        <v>0</v>
      </c>
      <c r="D76" s="19" t="s">
        <v>158</v>
      </c>
      <c r="E76" s="19">
        <v>28.02222747504921</v>
      </c>
      <c r="F76" s="19">
        <v>25.8924797940426</v>
      </c>
      <c r="G76" s="19">
        <v>25.545616232752145</v>
      </c>
      <c r="H76" s="19">
        <v>0</v>
      </c>
      <c r="I76" s="19">
        <v>0</v>
      </c>
      <c r="J76" s="19">
        <v>0</v>
      </c>
    </row>
    <row r="77" spans="1:10" x14ac:dyDescent="0.3">
      <c r="A77" s="19" t="str">
        <f>B2&amp;C56&amp;D77</f>
        <v>DISTRIBUCION VOLUMEN X CRITERIO (kg ó litros)Total bebidas de vinoDE 50 A 59 AÑOS</v>
      </c>
      <c r="B77" s="19">
        <v>0</v>
      </c>
      <c r="C77" s="19">
        <v>0</v>
      </c>
      <c r="D77" s="19" t="s">
        <v>159</v>
      </c>
      <c r="E77" s="19">
        <v>31.944232246209143</v>
      </c>
      <c r="F77" s="19">
        <v>20.166907777789785</v>
      </c>
      <c r="G77" s="19">
        <v>21.209959593664735</v>
      </c>
      <c r="H77" s="19">
        <v>0</v>
      </c>
      <c r="I77" s="19">
        <v>0</v>
      </c>
      <c r="J77" s="19">
        <v>0</v>
      </c>
    </row>
    <row r="78" spans="1:10" x14ac:dyDescent="0.3">
      <c r="A78" s="19" t="str">
        <f>B2&amp;C56&amp;D78</f>
        <v>DISTRIBUCION VOLUMEN X CRITERIO (kg ó litros)Total bebidas de vinoDE 60 A 75 AÑOS</v>
      </c>
      <c r="B78" s="19">
        <v>0</v>
      </c>
      <c r="C78" s="19">
        <v>0</v>
      </c>
      <c r="D78" s="19" t="s">
        <v>160</v>
      </c>
      <c r="E78" s="19">
        <v>32.619047228736733</v>
      </c>
      <c r="F78" s="19">
        <v>44.905463708547472</v>
      </c>
      <c r="G78" s="19">
        <v>42.933186381337826</v>
      </c>
      <c r="H78" s="19">
        <v>0</v>
      </c>
      <c r="I78" s="19">
        <v>0</v>
      </c>
      <c r="J78" s="19">
        <v>0</v>
      </c>
    </row>
    <row r="79" spans="1:10" x14ac:dyDescent="0.3">
      <c r="A79" s="19" t="str">
        <f>B2&amp;C56&amp;D79</f>
        <v>DISTRIBUCION VOLUMEN X CRITERIO (kg ó litros)Total bebidas de vinoALTA Y MEDIA ALTA</v>
      </c>
      <c r="B79" s="19">
        <v>0</v>
      </c>
      <c r="C79" s="19">
        <v>0</v>
      </c>
      <c r="D79" s="19" t="s">
        <v>161</v>
      </c>
      <c r="E79" s="19">
        <v>36.161495804804787</v>
      </c>
      <c r="F79" s="19">
        <v>27.004795097636219</v>
      </c>
      <c r="G79" s="19">
        <v>34.623960191366301</v>
      </c>
      <c r="H79" s="19">
        <v>0</v>
      </c>
      <c r="I79" s="19">
        <v>0</v>
      </c>
      <c r="J79" s="19">
        <v>0</v>
      </c>
    </row>
    <row r="80" spans="1:10" x14ac:dyDescent="0.3">
      <c r="A80" s="19" t="str">
        <f>B2&amp;C56&amp;D80</f>
        <v>DISTRIBUCION VOLUMEN X CRITERIO (kg ó litros)Total bebidas de vinoMEDIA</v>
      </c>
      <c r="B80" s="19">
        <v>0</v>
      </c>
      <c r="C80" s="19">
        <v>0</v>
      </c>
      <c r="D80" s="19" t="s">
        <v>162</v>
      </c>
      <c r="E80" s="19">
        <v>28.876813028941172</v>
      </c>
      <c r="F80" s="19">
        <v>37.978913333084421</v>
      </c>
      <c r="G80" s="19">
        <v>35.870871747056306</v>
      </c>
      <c r="H80" s="19">
        <v>0</v>
      </c>
      <c r="I80" s="19">
        <v>0</v>
      </c>
      <c r="J80" s="19">
        <v>0</v>
      </c>
    </row>
    <row r="81" spans="1:10" x14ac:dyDescent="0.3">
      <c r="A81" s="19" t="str">
        <f>B2&amp;C56&amp;D81</f>
        <v>DISTRIBUCION VOLUMEN X CRITERIO (kg ó litros)Total bebidas de vinoMEDIA BAJA</v>
      </c>
      <c r="B81" s="19">
        <v>0</v>
      </c>
      <c r="C81" s="19">
        <v>0</v>
      </c>
      <c r="D81" s="19" t="s">
        <v>163</v>
      </c>
      <c r="E81" s="19">
        <v>21.07977191059852</v>
      </c>
      <c r="F81" s="19">
        <v>24.222930451172715</v>
      </c>
      <c r="G81" s="19">
        <v>10.088696764117644</v>
      </c>
      <c r="H81" s="19">
        <v>0</v>
      </c>
      <c r="I81" s="19">
        <v>0</v>
      </c>
      <c r="J81" s="19">
        <v>0</v>
      </c>
    </row>
    <row r="82" spans="1:10" x14ac:dyDescent="0.3">
      <c r="A82" s="19" t="str">
        <f>B2&amp;C56&amp;D82</f>
        <v>DISTRIBUCION VOLUMEN X CRITERIO (kg ó litros)Total bebidas de vinoBAJA</v>
      </c>
      <c r="B82" s="19">
        <v>0</v>
      </c>
      <c r="C82" s="19">
        <v>0</v>
      </c>
      <c r="D82" s="19" t="s">
        <v>164</v>
      </c>
      <c r="E82" s="19">
        <v>13.88192628726641</v>
      </c>
      <c r="F82" s="19">
        <v>10.793376266200802</v>
      </c>
      <c r="G82" s="19">
        <v>19.416452766430112</v>
      </c>
      <c r="H82" s="19">
        <v>0</v>
      </c>
      <c r="I82" s="19">
        <v>0</v>
      </c>
      <c r="J82" s="19">
        <v>0</v>
      </c>
    </row>
    <row r="83" spans="1:10" x14ac:dyDescent="0.3">
      <c r="A83" s="19" t="str">
        <f>B2&amp;C83&amp;D83</f>
        <v>DISTRIBUCION VOLUMEN X CRITERIO (kg ó litros)SidraT.ESPAÑA</v>
      </c>
      <c r="B83" s="19">
        <v>0</v>
      </c>
      <c r="C83" s="19" t="s">
        <v>105</v>
      </c>
      <c r="D83" s="19" t="s">
        <v>59</v>
      </c>
      <c r="E83" s="19">
        <v>100</v>
      </c>
      <c r="F83" s="19">
        <v>100</v>
      </c>
      <c r="G83" s="19">
        <v>100</v>
      </c>
      <c r="H83" s="19">
        <v>0</v>
      </c>
      <c r="I83" s="19">
        <v>0</v>
      </c>
      <c r="J83" s="19">
        <v>0</v>
      </c>
    </row>
    <row r="84" spans="1:10" x14ac:dyDescent="0.3">
      <c r="A84" s="19" t="str">
        <f>B2&amp;C83&amp;D84</f>
        <v>DISTRIBUCION VOLUMEN X CRITERIO (kg ó litros)SidraBCN AM</v>
      </c>
      <c r="B84" s="19">
        <v>0</v>
      </c>
      <c r="C84" s="19">
        <v>0</v>
      </c>
      <c r="D84" s="19" t="s">
        <v>147</v>
      </c>
      <c r="E84" s="19" t="s">
        <v>168</v>
      </c>
      <c r="F84" s="19" t="s">
        <v>168</v>
      </c>
      <c r="G84" s="19" t="s">
        <v>168</v>
      </c>
      <c r="H84" s="19">
        <v>0</v>
      </c>
      <c r="I84" s="19">
        <v>0</v>
      </c>
      <c r="J84" s="19">
        <v>0</v>
      </c>
    </row>
    <row r="85" spans="1:10" x14ac:dyDescent="0.3">
      <c r="A85" s="19" t="str">
        <f>B2&amp;C83&amp;D85</f>
        <v>DISTRIBUCION VOLUMEN X CRITERIO (kg ó litros)SidraREST.CAT ARAGON</v>
      </c>
      <c r="B85" s="19">
        <v>0</v>
      </c>
      <c r="C85" s="19">
        <v>0</v>
      </c>
      <c r="D85" s="19" t="s">
        <v>148</v>
      </c>
      <c r="E85" s="19" t="s">
        <v>168</v>
      </c>
      <c r="F85" s="19" t="s">
        <v>168</v>
      </c>
      <c r="G85" s="19">
        <v>16.762592630235059</v>
      </c>
      <c r="H85" s="19">
        <v>0</v>
      </c>
      <c r="I85" s="19">
        <v>0</v>
      </c>
      <c r="J85" s="19">
        <v>0</v>
      </c>
    </row>
    <row r="86" spans="1:10" x14ac:dyDescent="0.3">
      <c r="A86" s="19" t="str">
        <f>B2&amp;C83&amp;D86</f>
        <v>DISTRIBUCION VOLUMEN X CRITERIO (kg ó litros)SidraLEVANTE</v>
      </c>
      <c r="B86" s="19">
        <v>0</v>
      </c>
      <c r="C86" s="19">
        <v>0</v>
      </c>
      <c r="D86" s="19" t="s">
        <v>149</v>
      </c>
      <c r="E86" s="19" t="s">
        <v>168</v>
      </c>
      <c r="F86" s="19">
        <v>20.872358627386014</v>
      </c>
      <c r="G86" s="19">
        <v>63.422677349024234</v>
      </c>
      <c r="H86" s="19">
        <v>0</v>
      </c>
      <c r="I86" s="19">
        <v>0</v>
      </c>
      <c r="J86" s="19">
        <v>0</v>
      </c>
    </row>
    <row r="87" spans="1:10" x14ac:dyDescent="0.3">
      <c r="A87" s="19" t="str">
        <f>B2&amp;C83&amp;D87</f>
        <v>DISTRIBUCION VOLUMEN X CRITERIO (kg ó litros)SidraANDALUCIA</v>
      </c>
      <c r="B87" s="19">
        <v>0</v>
      </c>
      <c r="C87" s="19">
        <v>0</v>
      </c>
      <c r="D87" s="19" t="s">
        <v>150</v>
      </c>
      <c r="E87" s="19" t="s">
        <v>168</v>
      </c>
      <c r="F87" s="19" t="s">
        <v>168</v>
      </c>
      <c r="G87" s="19">
        <v>11.288103441172108</v>
      </c>
      <c r="H87" s="19">
        <v>0</v>
      </c>
      <c r="I87" s="19">
        <v>0</v>
      </c>
      <c r="J87" s="19">
        <v>0</v>
      </c>
    </row>
    <row r="88" spans="1:10" x14ac:dyDescent="0.3">
      <c r="A88" s="19" t="str">
        <f>B2&amp;C83&amp;D88</f>
        <v>DISTRIBUCION VOLUMEN X CRITERIO (kg ó litros)SidraMDD AM</v>
      </c>
      <c r="B88" s="19">
        <v>0</v>
      </c>
      <c r="C88" s="19">
        <v>0</v>
      </c>
      <c r="D88" s="19" t="s">
        <v>151</v>
      </c>
      <c r="E88" s="19">
        <v>24.134575253175626</v>
      </c>
      <c r="F88" s="19">
        <v>19.266792579125553</v>
      </c>
      <c r="G88" s="19">
        <v>1.3565103862617969</v>
      </c>
      <c r="H88" s="19">
        <v>0</v>
      </c>
      <c r="I88" s="19">
        <v>0</v>
      </c>
      <c r="J88" s="19">
        <v>0</v>
      </c>
    </row>
    <row r="89" spans="1:10" x14ac:dyDescent="0.3">
      <c r="A89" s="19" t="str">
        <f>B2&amp;C83&amp;D89</f>
        <v>DISTRIBUCION VOLUMEN X CRITERIO (kg ó litros)SidraRTO CENTRO</v>
      </c>
      <c r="B89" s="19">
        <v>0</v>
      </c>
      <c r="C89" s="19">
        <v>0</v>
      </c>
      <c r="D89" s="19" t="s">
        <v>152</v>
      </c>
      <c r="E89" s="19">
        <v>7.6791809862674558</v>
      </c>
      <c r="F89" s="19">
        <v>37.891353132871281</v>
      </c>
      <c r="G89" s="19" t="s">
        <v>168</v>
      </c>
      <c r="H89" s="19">
        <v>0</v>
      </c>
      <c r="I89" s="19">
        <v>0</v>
      </c>
      <c r="J89" s="19">
        <v>0</v>
      </c>
    </row>
    <row r="90" spans="1:10" x14ac:dyDescent="0.3">
      <c r="A90" s="19" t="str">
        <f>B2&amp;C83&amp;D90</f>
        <v>DISTRIBUCION VOLUMEN X CRITERIO (kg ó litros)SidraNORTE-CENTRO</v>
      </c>
      <c r="B90" s="19">
        <v>0</v>
      </c>
      <c r="C90" s="19">
        <v>0</v>
      </c>
      <c r="D90" s="19" t="s">
        <v>153</v>
      </c>
      <c r="E90" s="19">
        <v>48.104575486059744</v>
      </c>
      <c r="F90" s="19">
        <v>17.313355522180714</v>
      </c>
      <c r="G90" s="19">
        <v>2.7130207725235937</v>
      </c>
      <c r="H90" s="19">
        <v>0</v>
      </c>
      <c r="I90" s="19">
        <v>0</v>
      </c>
      <c r="J90" s="19">
        <v>0</v>
      </c>
    </row>
    <row r="91" spans="1:10" x14ac:dyDescent="0.3">
      <c r="A91" s="19" t="str">
        <f>B2&amp;C83&amp;D91</f>
        <v>DISTRIBUCION VOLUMEN X CRITERIO (kg ó litros)SidraNOROESTE</v>
      </c>
      <c r="B91" s="19">
        <v>0</v>
      </c>
      <c r="C91" s="19">
        <v>0</v>
      </c>
      <c r="D91" s="19" t="s">
        <v>154</v>
      </c>
      <c r="E91" s="19">
        <v>20.081672567291978</v>
      </c>
      <c r="F91" s="19">
        <v>4.6561401384364309</v>
      </c>
      <c r="G91" s="19">
        <v>4.4571055548601892</v>
      </c>
      <c r="H91" s="19">
        <v>0</v>
      </c>
      <c r="I91" s="19">
        <v>0</v>
      </c>
      <c r="J91" s="19">
        <v>0</v>
      </c>
    </row>
    <row r="92" spans="1:10" x14ac:dyDescent="0.3">
      <c r="A92" s="19" t="str">
        <f>B2&amp;C83&amp;D92</f>
        <v>DISTRIBUCION VOLUMEN X CRITERIO (kg ó litros)Sidra&lt;2MIL</v>
      </c>
      <c r="B92" s="19">
        <v>0</v>
      </c>
      <c r="C92" s="19">
        <v>0</v>
      </c>
      <c r="D92" s="19" t="s">
        <v>29</v>
      </c>
      <c r="E92" s="19" t="s">
        <v>168</v>
      </c>
      <c r="F92" s="19" t="s">
        <v>168</v>
      </c>
      <c r="G92" s="19" t="s">
        <v>168</v>
      </c>
      <c r="H92" s="19">
        <v>0</v>
      </c>
      <c r="I92" s="19">
        <v>0</v>
      </c>
      <c r="J92" s="19">
        <v>0</v>
      </c>
    </row>
    <row r="93" spans="1:10" x14ac:dyDescent="0.3">
      <c r="A93" s="19" t="str">
        <f>B2&amp;C83&amp;D93</f>
        <v>DISTRIBUCION VOLUMEN X CRITERIO (kg ó litros)Sidra2-5MIL</v>
      </c>
      <c r="B93" s="19">
        <v>0</v>
      </c>
      <c r="C93" s="19">
        <v>0</v>
      </c>
      <c r="D93" s="19" t="s">
        <v>32</v>
      </c>
      <c r="E93" s="19" t="s">
        <v>168</v>
      </c>
      <c r="F93" s="19">
        <v>17.313355522180714</v>
      </c>
      <c r="G93" s="19" t="s">
        <v>168</v>
      </c>
      <c r="H93" s="19">
        <v>0</v>
      </c>
      <c r="I93" s="19">
        <v>0</v>
      </c>
      <c r="J93" s="19">
        <v>0</v>
      </c>
    </row>
    <row r="94" spans="1:10" x14ac:dyDescent="0.3">
      <c r="A94" s="19" t="str">
        <f>B2&amp;C83&amp;D94</f>
        <v>DISTRIBUCION VOLUMEN X CRITERIO (kg ó litros)Sidra5-10MIL</v>
      </c>
      <c r="B94" s="19">
        <v>0</v>
      </c>
      <c r="C94" s="19">
        <v>0</v>
      </c>
      <c r="D94" s="19" t="s">
        <v>34</v>
      </c>
      <c r="E94" s="19" t="s">
        <v>168</v>
      </c>
      <c r="F94" s="19">
        <v>37.891353132871281</v>
      </c>
      <c r="G94" s="19">
        <v>14.0011242136957</v>
      </c>
      <c r="H94" s="19">
        <v>0</v>
      </c>
      <c r="I94" s="19">
        <v>0</v>
      </c>
      <c r="J94" s="19">
        <v>0</v>
      </c>
    </row>
    <row r="95" spans="1:10" x14ac:dyDescent="0.3">
      <c r="A95" s="19" t="str">
        <f>B2&amp;C83&amp;D95</f>
        <v>DISTRIBUCION VOLUMEN X CRITERIO (kg ó litros)Sidra10-30MIL</v>
      </c>
      <c r="B95" s="19">
        <v>0</v>
      </c>
      <c r="C95" s="19">
        <v>0</v>
      </c>
      <c r="D95" s="19" t="s">
        <v>36</v>
      </c>
      <c r="E95" s="19">
        <v>4.753778705784617</v>
      </c>
      <c r="F95" s="19" t="s">
        <v>168</v>
      </c>
      <c r="G95" s="19">
        <v>9.3986791048138763</v>
      </c>
      <c r="H95" s="19">
        <v>0</v>
      </c>
      <c r="I95" s="19">
        <v>0</v>
      </c>
      <c r="J95" s="19">
        <v>0</v>
      </c>
    </row>
    <row r="96" spans="1:10" x14ac:dyDescent="0.3">
      <c r="A96" s="19" t="str">
        <f>B2&amp;C83&amp;D96</f>
        <v>DISTRIBUCION VOLUMEN X CRITERIO (kg ó litros)Sidra30-100MIL</v>
      </c>
      <c r="B96" s="19">
        <v>0</v>
      </c>
      <c r="C96" s="19">
        <v>0</v>
      </c>
      <c r="D96" s="19" t="s">
        <v>38</v>
      </c>
      <c r="E96" s="19">
        <v>60.627741821447856</v>
      </c>
      <c r="F96" s="19" t="s">
        <v>168</v>
      </c>
      <c r="G96" s="19">
        <v>65.941909234497615</v>
      </c>
      <c r="H96" s="19">
        <v>0</v>
      </c>
      <c r="I96" s="19">
        <v>0</v>
      </c>
      <c r="J96" s="19">
        <v>0</v>
      </c>
    </row>
    <row r="97" spans="1:10" x14ac:dyDescent="0.3">
      <c r="A97" s="19" t="str">
        <f>B2&amp;C83&amp;D97</f>
        <v>DISTRIBUCION VOLUMEN X CRITERIO (kg ó litros)Sidra100-200MIL</v>
      </c>
      <c r="B97" s="19">
        <v>0</v>
      </c>
      <c r="C97" s="19">
        <v>0</v>
      </c>
      <c r="D97" s="19" t="s">
        <v>40</v>
      </c>
      <c r="E97" s="19">
        <v>10.483910658784094</v>
      </c>
      <c r="F97" s="19">
        <v>19.266792579125553</v>
      </c>
      <c r="G97" s="19" t="s">
        <v>168</v>
      </c>
      <c r="H97" s="19">
        <v>0</v>
      </c>
      <c r="I97" s="19">
        <v>0</v>
      </c>
      <c r="J97" s="19">
        <v>0</v>
      </c>
    </row>
    <row r="98" spans="1:10" x14ac:dyDescent="0.3">
      <c r="A98" s="19" t="str">
        <f>B2&amp;C83&amp;D98</f>
        <v>DISTRIBUCION VOLUMEN X CRITERIO (kg ó litros)Sidra200-500MIL</v>
      </c>
      <c r="B98" s="19">
        <v>0</v>
      </c>
      <c r="C98" s="19">
        <v>0</v>
      </c>
      <c r="D98" s="19" t="s">
        <v>42</v>
      </c>
      <c r="E98" s="19" t="s">
        <v>168</v>
      </c>
      <c r="F98" s="19">
        <v>4.6561401384364309</v>
      </c>
      <c r="G98" s="19">
        <v>9.301785505795177</v>
      </c>
      <c r="H98" s="19">
        <v>0</v>
      </c>
      <c r="I98" s="19">
        <v>0</v>
      </c>
      <c r="J98" s="19">
        <v>0</v>
      </c>
    </row>
    <row r="99" spans="1:10" x14ac:dyDescent="0.3">
      <c r="A99" s="19" t="str">
        <f>B2&amp;C83&amp;D99</f>
        <v>DISTRIBUCION VOLUMEN X CRITERIO (kg ó litros)Sidra&gt;500MIL</v>
      </c>
      <c r="B99" s="19">
        <v>0</v>
      </c>
      <c r="C99" s="19">
        <v>0</v>
      </c>
      <c r="D99" s="19" t="s">
        <v>44</v>
      </c>
      <c r="E99" s="19">
        <v>24.134575253175626</v>
      </c>
      <c r="F99" s="19">
        <v>20.872358627386014</v>
      </c>
      <c r="G99" s="19">
        <v>1.3565103862617969</v>
      </c>
      <c r="H99" s="19">
        <v>0</v>
      </c>
      <c r="I99" s="19">
        <v>0</v>
      </c>
      <c r="J99" s="19">
        <v>0</v>
      </c>
    </row>
    <row r="100" spans="1:10" x14ac:dyDescent="0.3">
      <c r="A100" s="19" t="str">
        <f>B2&amp;C83&amp;D100</f>
        <v>DISTRIBUCION VOLUMEN X CRITERIO (kg ó litros)SidraDE 15 A 19 AÑOS</v>
      </c>
      <c r="B100" s="19">
        <v>0</v>
      </c>
      <c r="C100" s="19">
        <v>0</v>
      </c>
      <c r="D100" s="19" t="s">
        <v>155</v>
      </c>
      <c r="E100" s="19" t="s">
        <v>168</v>
      </c>
      <c r="F100" s="19" t="s">
        <v>168</v>
      </c>
      <c r="G100" s="19" t="s">
        <v>168</v>
      </c>
      <c r="H100" s="19">
        <v>0</v>
      </c>
      <c r="I100" s="19">
        <v>0</v>
      </c>
      <c r="J100" s="19">
        <v>0</v>
      </c>
    </row>
    <row r="101" spans="1:10" x14ac:dyDescent="0.3">
      <c r="A101" s="19" t="str">
        <f>B2&amp;C83&amp;D101</f>
        <v>DISTRIBUCION VOLUMEN X CRITERIO (kg ó litros)SidraDE 20 A 24 AÑOS</v>
      </c>
      <c r="B101" s="19">
        <v>0</v>
      </c>
      <c r="C101" s="19">
        <v>0</v>
      </c>
      <c r="D101" s="19" t="s">
        <v>156</v>
      </c>
      <c r="E101" s="19" t="s">
        <v>168</v>
      </c>
      <c r="F101" s="19">
        <v>37.891353132871281</v>
      </c>
      <c r="G101" s="19" t="s">
        <v>168</v>
      </c>
      <c r="H101" s="19">
        <v>0</v>
      </c>
      <c r="I101" s="19">
        <v>0</v>
      </c>
      <c r="J101" s="19">
        <v>0</v>
      </c>
    </row>
    <row r="102" spans="1:10" x14ac:dyDescent="0.3">
      <c r="A102" s="19" t="str">
        <f>B2&amp;C83&amp;D102</f>
        <v>DISTRIBUCION VOLUMEN X CRITERIO (kg ó litros)SidraDE 25 A 34 AÑOS</v>
      </c>
      <c r="B102" s="19">
        <v>0</v>
      </c>
      <c r="C102" s="19">
        <v>0</v>
      </c>
      <c r="D102" s="19" t="s">
        <v>157</v>
      </c>
      <c r="E102" s="19">
        <v>2.925402280482841</v>
      </c>
      <c r="F102" s="19">
        <v>40.139165221700665</v>
      </c>
      <c r="G102" s="19">
        <v>12.644615516446734</v>
      </c>
      <c r="H102" s="19">
        <v>0</v>
      </c>
      <c r="I102" s="19">
        <v>0</v>
      </c>
      <c r="J102" s="19">
        <v>0</v>
      </c>
    </row>
    <row r="103" spans="1:10" x14ac:dyDescent="0.3">
      <c r="A103" s="19" t="str">
        <f>B2&amp;C83&amp;D103</f>
        <v>DISTRIBUCION VOLUMEN X CRITERIO (kg ó litros)SidraDE 35 A 49 AÑOS</v>
      </c>
      <c r="B103" s="19">
        <v>0</v>
      </c>
      <c r="C103" s="19">
        <v>0</v>
      </c>
      <c r="D103" s="19" t="s">
        <v>158</v>
      </c>
      <c r="E103" s="19">
        <v>13.438561896573912</v>
      </c>
      <c r="F103" s="19" t="s">
        <v>168</v>
      </c>
      <c r="G103" s="19">
        <v>10.076934297944774</v>
      </c>
      <c r="H103" s="19">
        <v>0</v>
      </c>
      <c r="I103" s="19">
        <v>0</v>
      </c>
      <c r="J103" s="19">
        <v>0</v>
      </c>
    </row>
    <row r="104" spans="1:10" x14ac:dyDescent="0.3">
      <c r="A104" s="19" t="str">
        <f>B2&amp;C83&amp;D104</f>
        <v>DISTRIBUCION VOLUMEN X CRITERIO (kg ó litros)SidraDE 50 A 59 AÑOS</v>
      </c>
      <c r="B104" s="19">
        <v>0</v>
      </c>
      <c r="C104" s="19">
        <v>0</v>
      </c>
      <c r="D104" s="19" t="s">
        <v>159</v>
      </c>
      <c r="E104" s="19" t="s">
        <v>168</v>
      </c>
      <c r="F104" s="19">
        <v>4.6561401384364309</v>
      </c>
      <c r="G104" s="19">
        <v>77.278458630672631</v>
      </c>
      <c r="H104" s="19">
        <v>0</v>
      </c>
      <c r="I104" s="19">
        <v>0</v>
      </c>
      <c r="J104" s="19">
        <v>0</v>
      </c>
    </row>
    <row r="105" spans="1:10" x14ac:dyDescent="0.3">
      <c r="A105" s="19" t="str">
        <f>B2&amp;C83&amp;D105</f>
        <v>DISTRIBUCION VOLUMEN X CRITERIO (kg ó litros)SidraDE 60 A 75 AÑOS</v>
      </c>
      <c r="B105" s="19">
        <v>0</v>
      </c>
      <c r="C105" s="19">
        <v>0</v>
      </c>
      <c r="D105" s="19" t="s">
        <v>160</v>
      </c>
      <c r="E105" s="19">
        <v>83.636027237353687</v>
      </c>
      <c r="F105" s="19">
        <v>17.313355522180714</v>
      </c>
      <c r="G105" s="19" t="s">
        <v>168</v>
      </c>
      <c r="H105" s="19">
        <v>0</v>
      </c>
      <c r="I105" s="19">
        <v>0</v>
      </c>
      <c r="J105" s="19">
        <v>0</v>
      </c>
    </row>
    <row r="106" spans="1:10" x14ac:dyDescent="0.3">
      <c r="A106" s="19" t="str">
        <f>B2&amp;C83&amp;D106</f>
        <v>DISTRIBUCION VOLUMEN X CRITERIO (kg ó litros)SidraALTA Y MEDIA ALTA</v>
      </c>
      <c r="B106" s="19">
        <v>0</v>
      </c>
      <c r="C106" s="19">
        <v>0</v>
      </c>
      <c r="D106" s="19" t="s">
        <v>161</v>
      </c>
      <c r="E106" s="19">
        <v>16.150653057505529</v>
      </c>
      <c r="F106" s="19" t="s">
        <v>168</v>
      </c>
      <c r="G106" s="19" t="s">
        <v>168</v>
      </c>
      <c r="H106" s="19">
        <v>0</v>
      </c>
      <c r="I106" s="19">
        <v>0</v>
      </c>
      <c r="J106" s="19">
        <v>0</v>
      </c>
    </row>
    <row r="107" spans="1:10" x14ac:dyDescent="0.3">
      <c r="A107" s="19" t="str">
        <f>B2&amp;C83&amp;D107</f>
        <v>DISTRIBUCION VOLUMEN X CRITERIO (kg ó litros)SidraMEDIA</v>
      </c>
      <c r="B107" s="19">
        <v>0</v>
      </c>
      <c r="C107" s="19">
        <v>0</v>
      </c>
      <c r="D107" s="19" t="s">
        <v>162</v>
      </c>
      <c r="E107" s="19">
        <v>10.483910658784094</v>
      </c>
      <c r="F107" s="19">
        <v>63.419851898693722</v>
      </c>
      <c r="G107" s="19">
        <v>30.715272577940649</v>
      </c>
      <c r="H107" s="19">
        <v>0</v>
      </c>
      <c r="I107" s="19">
        <v>0</v>
      </c>
      <c r="J107" s="19">
        <v>0</v>
      </c>
    </row>
    <row r="108" spans="1:10" x14ac:dyDescent="0.3">
      <c r="A108" s="19" t="str">
        <f>B2&amp;C83&amp;D108</f>
        <v>DISTRIBUCION VOLUMEN X CRITERIO (kg ó litros)SidraMEDIA BAJA</v>
      </c>
      <c r="B108" s="19">
        <v>0</v>
      </c>
      <c r="C108" s="19">
        <v>0</v>
      </c>
      <c r="D108" s="19" t="s">
        <v>163</v>
      </c>
      <c r="E108" s="19">
        <v>64.680644507331507</v>
      </c>
      <c r="F108" s="19">
        <v>17.313355522180714</v>
      </c>
      <c r="G108" s="19">
        <v>55.283613342440631</v>
      </c>
      <c r="H108" s="19">
        <v>0</v>
      </c>
      <c r="I108" s="19">
        <v>0</v>
      </c>
      <c r="J108" s="19">
        <v>0</v>
      </c>
    </row>
    <row r="109" spans="1:10" x14ac:dyDescent="0.3">
      <c r="A109" s="19" t="str">
        <f>B2&amp;C83&amp;D109</f>
        <v>DISTRIBUCION VOLUMEN X CRITERIO (kg ó litros)SidraBAJA</v>
      </c>
      <c r="B109" s="19">
        <v>0</v>
      </c>
      <c r="C109" s="19">
        <v>0</v>
      </c>
      <c r="D109" s="19" t="s">
        <v>164</v>
      </c>
      <c r="E109" s="19">
        <v>8.6847885567827827</v>
      </c>
      <c r="F109" s="19">
        <v>19.266792579125553</v>
      </c>
      <c r="G109" s="19">
        <v>14.0011242136957</v>
      </c>
      <c r="H109" s="19">
        <v>0</v>
      </c>
      <c r="I109" s="19">
        <v>0</v>
      </c>
      <c r="J109" s="19">
        <v>0</v>
      </c>
    </row>
    <row r="110" spans="1:10" x14ac:dyDescent="0.3">
      <c r="A110" s="19" t="str">
        <f>B2&amp;C110&amp;D110</f>
        <v>DISTRIBUCION VOLUMEN X CRITERIO (kg ó litros)CervezaT.ESPAÑA</v>
      </c>
      <c r="B110" s="19">
        <v>0</v>
      </c>
      <c r="C110" s="19" t="s">
        <v>106</v>
      </c>
      <c r="D110" s="19" t="s">
        <v>59</v>
      </c>
      <c r="E110" s="19">
        <v>100</v>
      </c>
      <c r="F110" s="19">
        <v>100</v>
      </c>
      <c r="G110" s="19">
        <v>100</v>
      </c>
      <c r="H110" s="19">
        <v>0</v>
      </c>
      <c r="I110" s="19">
        <v>0</v>
      </c>
      <c r="J110" s="19">
        <v>0</v>
      </c>
    </row>
    <row r="111" spans="1:10" x14ac:dyDescent="0.3">
      <c r="A111" s="19" t="str">
        <f>B2&amp;C110&amp;D111</f>
        <v>DISTRIBUCION VOLUMEN X CRITERIO (kg ó litros)CervezaBCN AM</v>
      </c>
      <c r="B111" s="19">
        <v>0</v>
      </c>
      <c r="C111" s="19">
        <v>0</v>
      </c>
      <c r="D111" s="19" t="s">
        <v>147</v>
      </c>
      <c r="E111" s="19">
        <v>7.2677180837884103</v>
      </c>
      <c r="F111" s="19">
        <v>5.0866997289642981</v>
      </c>
      <c r="G111" s="19">
        <v>6.5697873718005475</v>
      </c>
      <c r="H111" s="19">
        <v>0</v>
      </c>
      <c r="I111" s="19">
        <v>0</v>
      </c>
      <c r="J111" s="19">
        <v>0</v>
      </c>
    </row>
    <row r="112" spans="1:10" x14ac:dyDescent="0.3">
      <c r="A112" s="19" t="str">
        <f>B2&amp;C110&amp;D112</f>
        <v>DISTRIBUCION VOLUMEN X CRITERIO (kg ó litros)CervezaREST.CAT ARAGON</v>
      </c>
      <c r="B112" s="19">
        <v>0</v>
      </c>
      <c r="C112" s="19">
        <v>0</v>
      </c>
      <c r="D112" s="19" t="s">
        <v>148</v>
      </c>
      <c r="E112" s="19">
        <v>27.736201489600475</v>
      </c>
      <c r="F112" s="19">
        <v>37.14047467062548</v>
      </c>
      <c r="G112" s="19">
        <v>33.318605987546022</v>
      </c>
      <c r="H112" s="19">
        <v>0</v>
      </c>
      <c r="I112" s="19">
        <v>0</v>
      </c>
      <c r="J112" s="19">
        <v>0</v>
      </c>
    </row>
    <row r="113" spans="1:10" x14ac:dyDescent="0.3">
      <c r="A113" s="19" t="str">
        <f>B2&amp;C110&amp;D113</f>
        <v>DISTRIBUCION VOLUMEN X CRITERIO (kg ó litros)CervezaLEVANTE</v>
      </c>
      <c r="B113" s="19">
        <v>0</v>
      </c>
      <c r="C113" s="19">
        <v>0</v>
      </c>
      <c r="D113" s="19" t="s">
        <v>149</v>
      </c>
      <c r="E113" s="19">
        <v>10.335778735544219</v>
      </c>
      <c r="F113" s="19">
        <v>17.813341058930249</v>
      </c>
      <c r="G113" s="19">
        <v>10.754312270662973</v>
      </c>
      <c r="H113" s="19">
        <v>0</v>
      </c>
      <c r="I113" s="19">
        <v>0</v>
      </c>
      <c r="J113" s="19">
        <v>0</v>
      </c>
    </row>
    <row r="114" spans="1:10" x14ac:dyDescent="0.3">
      <c r="A114" s="19" t="str">
        <f>B2&amp;C110&amp;D114</f>
        <v>DISTRIBUCION VOLUMEN X CRITERIO (kg ó litros)CervezaANDALUCIA</v>
      </c>
      <c r="B114" s="19">
        <v>0</v>
      </c>
      <c r="C114" s="19">
        <v>0</v>
      </c>
      <c r="D114" s="19" t="s">
        <v>150</v>
      </c>
      <c r="E114" s="19">
        <v>13.351610243174067</v>
      </c>
      <c r="F114" s="19">
        <v>4.4979173621831547</v>
      </c>
      <c r="G114" s="19">
        <v>23.042066682162556</v>
      </c>
      <c r="H114" s="19">
        <v>0</v>
      </c>
      <c r="I114" s="19">
        <v>0</v>
      </c>
      <c r="J114" s="19">
        <v>0</v>
      </c>
    </row>
    <row r="115" spans="1:10" x14ac:dyDescent="0.3">
      <c r="A115" s="19" t="str">
        <f>B2&amp;C110&amp;D115</f>
        <v>DISTRIBUCION VOLUMEN X CRITERIO (kg ó litros)CervezaMDD AM</v>
      </c>
      <c r="B115" s="19">
        <v>0</v>
      </c>
      <c r="C115" s="19">
        <v>0</v>
      </c>
      <c r="D115" s="19" t="s">
        <v>151</v>
      </c>
      <c r="E115" s="19">
        <v>14.829443931022324</v>
      </c>
      <c r="F115" s="19">
        <v>7.9459074082647128</v>
      </c>
      <c r="G115" s="19">
        <v>8.740920766634412</v>
      </c>
      <c r="H115" s="19">
        <v>0</v>
      </c>
      <c r="I115" s="19">
        <v>0</v>
      </c>
      <c r="J115" s="19">
        <v>0</v>
      </c>
    </row>
    <row r="116" spans="1:10" x14ac:dyDescent="0.3">
      <c r="A116" s="19" t="str">
        <f>B2&amp;C110&amp;D116</f>
        <v>DISTRIBUCION VOLUMEN X CRITERIO (kg ó litros)CervezaRTO CENTRO</v>
      </c>
      <c r="B116" s="19">
        <v>0</v>
      </c>
      <c r="C116" s="19">
        <v>0</v>
      </c>
      <c r="D116" s="19" t="s">
        <v>152</v>
      </c>
      <c r="E116" s="19">
        <v>5.4469332524695311</v>
      </c>
      <c r="F116" s="19">
        <v>4.1565189487397696</v>
      </c>
      <c r="G116" s="19">
        <v>5.0970742106492111</v>
      </c>
      <c r="H116" s="19">
        <v>0</v>
      </c>
      <c r="I116" s="19">
        <v>0</v>
      </c>
      <c r="J116" s="19">
        <v>0</v>
      </c>
    </row>
    <row r="117" spans="1:10" x14ac:dyDescent="0.3">
      <c r="A117" s="19" t="str">
        <f>B2&amp;C110&amp;D117</f>
        <v>DISTRIBUCION VOLUMEN X CRITERIO (kg ó litros)CervezaNORTE-CENTRO</v>
      </c>
      <c r="B117" s="19">
        <v>0</v>
      </c>
      <c r="C117" s="19">
        <v>0</v>
      </c>
      <c r="D117" s="19" t="s">
        <v>153</v>
      </c>
      <c r="E117" s="19">
        <v>16.50641431143578</v>
      </c>
      <c r="F117" s="19">
        <v>8.9293814506832412</v>
      </c>
      <c r="G117" s="19">
        <v>7.4352778551488541</v>
      </c>
      <c r="H117" s="19">
        <v>0</v>
      </c>
      <c r="I117" s="19">
        <v>0</v>
      </c>
      <c r="J117" s="19">
        <v>0</v>
      </c>
    </row>
    <row r="118" spans="1:10" x14ac:dyDescent="0.3">
      <c r="A118" s="19" t="str">
        <f>B2&amp;C110&amp;D118</f>
        <v>DISTRIBUCION VOLUMEN X CRITERIO (kg ó litros)CervezaNOROESTE</v>
      </c>
      <c r="B118" s="19">
        <v>0</v>
      </c>
      <c r="C118" s="19">
        <v>0</v>
      </c>
      <c r="D118" s="19" t="s">
        <v>154</v>
      </c>
      <c r="E118" s="19">
        <v>4.5258965658903829</v>
      </c>
      <c r="F118" s="19">
        <v>14.429755620370912</v>
      </c>
      <c r="G118" s="19">
        <v>5.0419573180571948</v>
      </c>
      <c r="H118" s="19">
        <v>0</v>
      </c>
      <c r="I118" s="19">
        <v>0</v>
      </c>
      <c r="J118" s="19">
        <v>0</v>
      </c>
    </row>
    <row r="119" spans="1:10" x14ac:dyDescent="0.3">
      <c r="A119" s="19" t="str">
        <f>B2&amp;C110&amp;D119</f>
        <v>DISTRIBUCION VOLUMEN X CRITERIO (kg ó litros)Cerveza&lt;2MIL</v>
      </c>
      <c r="B119" s="19">
        <v>0</v>
      </c>
      <c r="C119" s="19">
        <v>0</v>
      </c>
      <c r="D119" s="19" t="s">
        <v>29</v>
      </c>
      <c r="E119" s="19">
        <v>1.6155525054340041</v>
      </c>
      <c r="F119" s="19">
        <v>0.41060866340103819</v>
      </c>
      <c r="G119" s="19">
        <v>0.54604011373123718</v>
      </c>
      <c r="H119" s="19">
        <v>0</v>
      </c>
      <c r="I119" s="19">
        <v>0</v>
      </c>
      <c r="J119" s="19">
        <v>0</v>
      </c>
    </row>
    <row r="120" spans="1:10" x14ac:dyDescent="0.3">
      <c r="A120" s="19" t="str">
        <f>B2&amp;C110&amp;D120</f>
        <v>DISTRIBUCION VOLUMEN X CRITERIO (kg ó litros)Cerveza2-5MIL</v>
      </c>
      <c r="B120" s="19">
        <v>0</v>
      </c>
      <c r="C120" s="19">
        <v>0</v>
      </c>
      <c r="D120" s="19" t="s">
        <v>32</v>
      </c>
      <c r="E120" s="19">
        <v>4.3775938521805822</v>
      </c>
      <c r="F120" s="19">
        <v>3.702576963612767</v>
      </c>
      <c r="G120" s="19">
        <v>0.64487012109206943</v>
      </c>
      <c r="H120" s="19">
        <v>0</v>
      </c>
      <c r="I120" s="19">
        <v>0</v>
      </c>
      <c r="J120" s="19">
        <v>0</v>
      </c>
    </row>
    <row r="121" spans="1:10" x14ac:dyDescent="0.3">
      <c r="A121" s="19" t="str">
        <f>B2&amp;C110&amp;D121</f>
        <v>DISTRIBUCION VOLUMEN X CRITERIO (kg ó litros)Cerveza5-10MIL</v>
      </c>
      <c r="B121" s="19">
        <v>0</v>
      </c>
      <c r="C121" s="19">
        <v>0</v>
      </c>
      <c r="D121" s="19" t="s">
        <v>34</v>
      </c>
      <c r="E121" s="19">
        <v>10.405903890594674</v>
      </c>
      <c r="F121" s="19">
        <v>8.0548518956279693</v>
      </c>
      <c r="G121" s="19">
        <v>1.3381641630813279</v>
      </c>
      <c r="H121" s="19">
        <v>0</v>
      </c>
      <c r="I121" s="19">
        <v>0</v>
      </c>
      <c r="J121" s="19">
        <v>0</v>
      </c>
    </row>
    <row r="122" spans="1:10" x14ac:dyDescent="0.3">
      <c r="A122" s="19" t="str">
        <f>B2&amp;C110&amp;D122</f>
        <v>DISTRIBUCION VOLUMEN X CRITERIO (kg ó litros)Cerveza10-30MIL</v>
      </c>
      <c r="B122" s="19">
        <v>0</v>
      </c>
      <c r="C122" s="19">
        <v>0</v>
      </c>
      <c r="D122" s="19" t="s">
        <v>36</v>
      </c>
      <c r="E122" s="19">
        <v>33.816065533108386</v>
      </c>
      <c r="F122" s="19">
        <v>37.140255458822161</v>
      </c>
      <c r="G122" s="19">
        <v>30.482647515042157</v>
      </c>
      <c r="H122" s="19">
        <v>0</v>
      </c>
      <c r="I122" s="19">
        <v>0</v>
      </c>
      <c r="J122" s="19">
        <v>0</v>
      </c>
    </row>
    <row r="123" spans="1:10" x14ac:dyDescent="0.3">
      <c r="A123" s="19" t="str">
        <f>B2&amp;C110&amp;D123</f>
        <v>DISTRIBUCION VOLUMEN X CRITERIO (kg ó litros)Cerveza30-100MIL</v>
      </c>
      <c r="B123" s="19">
        <v>0</v>
      </c>
      <c r="C123" s="19">
        <v>0</v>
      </c>
      <c r="D123" s="19" t="s">
        <v>38</v>
      </c>
      <c r="E123" s="19">
        <v>7.9888270345528438</v>
      </c>
      <c r="F123" s="19">
        <v>10.03416751806764</v>
      </c>
      <c r="G123" s="19">
        <v>12.717644487416615</v>
      </c>
      <c r="H123" s="19">
        <v>0</v>
      </c>
      <c r="I123" s="19">
        <v>0</v>
      </c>
      <c r="J123" s="19">
        <v>0</v>
      </c>
    </row>
    <row r="124" spans="1:10" x14ac:dyDescent="0.3">
      <c r="A124" s="19" t="str">
        <f>B2&amp;C110&amp;D124</f>
        <v>DISTRIBUCION VOLUMEN X CRITERIO (kg ó litros)Cerveza100-200MIL</v>
      </c>
      <c r="B124" s="19">
        <v>0</v>
      </c>
      <c r="C124" s="19">
        <v>0</v>
      </c>
      <c r="D124" s="19" t="s">
        <v>40</v>
      </c>
      <c r="E124" s="19">
        <v>11.774462638489956</v>
      </c>
      <c r="F124" s="19">
        <v>5.2331032429466093</v>
      </c>
      <c r="G124" s="19">
        <v>7.2113736599244511</v>
      </c>
      <c r="H124" s="19">
        <v>0</v>
      </c>
      <c r="I124" s="19">
        <v>0</v>
      </c>
      <c r="J124" s="19">
        <v>0</v>
      </c>
    </row>
    <row r="125" spans="1:10" x14ac:dyDescent="0.3">
      <c r="A125" s="19" t="str">
        <f>B2&amp;C110&amp;D125</f>
        <v>DISTRIBUCION VOLUMEN X CRITERIO (kg ó litros)Cerveza200-500MIL</v>
      </c>
      <c r="B125" s="19">
        <v>0</v>
      </c>
      <c r="C125" s="19">
        <v>0</v>
      </c>
      <c r="D125" s="19" t="s">
        <v>42</v>
      </c>
      <c r="E125" s="19">
        <v>9.3618268252666166</v>
      </c>
      <c r="F125" s="19">
        <v>12.427272379486906</v>
      </c>
      <c r="G125" s="19">
        <v>18.176452951662757</v>
      </c>
      <c r="H125" s="19">
        <v>0</v>
      </c>
      <c r="I125" s="19">
        <v>0</v>
      </c>
      <c r="J125" s="19">
        <v>0</v>
      </c>
    </row>
    <row r="126" spans="1:10" x14ac:dyDescent="0.3">
      <c r="A126" s="19" t="str">
        <f>B2&amp;C110&amp;D126</f>
        <v>DISTRIBUCION VOLUMEN X CRITERIO (kg ó litros)Cerveza&gt;500MIL</v>
      </c>
      <c r="B126" s="19">
        <v>0</v>
      </c>
      <c r="C126" s="19">
        <v>0</v>
      </c>
      <c r="D126" s="19" t="s">
        <v>44</v>
      </c>
      <c r="E126" s="19">
        <v>20.65977113435758</v>
      </c>
      <c r="F126" s="19">
        <v>22.997157656760326</v>
      </c>
      <c r="G126" s="19">
        <v>28.882803881591496</v>
      </c>
      <c r="H126" s="19">
        <v>0</v>
      </c>
      <c r="I126" s="19">
        <v>0</v>
      </c>
      <c r="J126" s="19">
        <v>0</v>
      </c>
    </row>
    <row r="127" spans="1:10" x14ac:dyDescent="0.3">
      <c r="A127" s="19" t="str">
        <f>B2&amp;C110&amp;D127</f>
        <v>DISTRIBUCION VOLUMEN X CRITERIO (kg ó litros)CervezaDE 15 A 19 AÑOS</v>
      </c>
      <c r="B127" s="19">
        <v>0</v>
      </c>
      <c r="C127" s="19">
        <v>0</v>
      </c>
      <c r="D127" s="19" t="s">
        <v>155</v>
      </c>
      <c r="E127" s="19">
        <v>6.1205434959793665</v>
      </c>
      <c r="F127" s="19">
        <v>0.44179532256514009</v>
      </c>
      <c r="G127" s="19" t="s">
        <v>168</v>
      </c>
      <c r="H127" s="19">
        <v>0</v>
      </c>
      <c r="I127" s="19">
        <v>0</v>
      </c>
      <c r="J127" s="19">
        <v>0</v>
      </c>
    </row>
    <row r="128" spans="1:10" x14ac:dyDescent="0.3">
      <c r="A128" s="19" t="str">
        <f>B2&amp;C110&amp;D128</f>
        <v>DISTRIBUCION VOLUMEN X CRITERIO (kg ó litros)CervezaDE 20 A 24 AÑOS</v>
      </c>
      <c r="B128" s="19">
        <v>0</v>
      </c>
      <c r="C128" s="19">
        <v>0</v>
      </c>
      <c r="D128" s="19" t="s">
        <v>156</v>
      </c>
      <c r="E128" s="19">
        <v>5.1052588191424526</v>
      </c>
      <c r="F128" s="19">
        <v>3.0895791761909774</v>
      </c>
      <c r="G128" s="19">
        <v>9.5888214882115204</v>
      </c>
      <c r="H128" s="19">
        <v>0</v>
      </c>
      <c r="I128" s="19">
        <v>0</v>
      </c>
      <c r="J128" s="19">
        <v>0</v>
      </c>
    </row>
    <row r="129" spans="1:10" x14ac:dyDescent="0.3">
      <c r="A129" s="19" t="str">
        <f>B2&amp;C110&amp;D129</f>
        <v>DISTRIBUCION VOLUMEN X CRITERIO (kg ó litros)CervezaDE 25 A 34 AÑOS</v>
      </c>
      <c r="B129" s="19">
        <v>0</v>
      </c>
      <c r="C129" s="19">
        <v>0</v>
      </c>
      <c r="D129" s="19" t="s">
        <v>157</v>
      </c>
      <c r="E129" s="19">
        <v>14.109680214243173</v>
      </c>
      <c r="F129" s="19">
        <v>6.6343187560401029</v>
      </c>
      <c r="G129" s="19">
        <v>6.0506622537410442</v>
      </c>
      <c r="H129" s="19">
        <v>0</v>
      </c>
      <c r="I129" s="19">
        <v>0</v>
      </c>
      <c r="J129" s="19">
        <v>0</v>
      </c>
    </row>
    <row r="130" spans="1:10" x14ac:dyDescent="0.3">
      <c r="A130" s="19" t="str">
        <f>B2&amp;C110&amp;D130</f>
        <v>DISTRIBUCION VOLUMEN X CRITERIO (kg ó litros)CervezaDE 35 A 49 AÑOS</v>
      </c>
      <c r="B130" s="19">
        <v>0</v>
      </c>
      <c r="C130" s="19">
        <v>0</v>
      </c>
      <c r="D130" s="19" t="s">
        <v>158</v>
      </c>
      <c r="E130" s="19">
        <v>23.339454431327518</v>
      </c>
      <c r="F130" s="19">
        <v>21.117092720883228</v>
      </c>
      <c r="G130" s="19">
        <v>19.809308746167069</v>
      </c>
      <c r="H130" s="19">
        <v>0</v>
      </c>
      <c r="I130" s="19">
        <v>0</v>
      </c>
      <c r="J130" s="19">
        <v>0</v>
      </c>
    </row>
    <row r="131" spans="1:10" x14ac:dyDescent="0.3">
      <c r="A131" s="19" t="str">
        <f>B2&amp;C110&amp;D131</f>
        <v>DISTRIBUCION VOLUMEN X CRITERIO (kg ó litros)CervezaDE 50 A 59 AÑOS</v>
      </c>
      <c r="B131" s="19">
        <v>0</v>
      </c>
      <c r="C131" s="19">
        <v>0</v>
      </c>
      <c r="D131" s="19" t="s">
        <v>159</v>
      </c>
      <c r="E131" s="19">
        <v>23.80403596309672</v>
      </c>
      <c r="F131" s="19">
        <v>25.550764582395342</v>
      </c>
      <c r="G131" s="19">
        <v>26.691953041484002</v>
      </c>
      <c r="H131" s="19">
        <v>0</v>
      </c>
      <c r="I131" s="19">
        <v>0</v>
      </c>
      <c r="J131" s="19">
        <v>0</v>
      </c>
    </row>
    <row r="132" spans="1:10" x14ac:dyDescent="0.3">
      <c r="A132" s="19" t="str">
        <f>B2&amp;C110&amp;D132</f>
        <v>DISTRIBUCION VOLUMEN X CRITERIO (kg ó litros)CervezaDE 60 A 75 AÑOS</v>
      </c>
      <c r="B132" s="19">
        <v>0</v>
      </c>
      <c r="C132" s="19">
        <v>0</v>
      </c>
      <c r="D132" s="19" t="s">
        <v>160</v>
      </c>
      <c r="E132" s="19">
        <v>27.521024533142384</v>
      </c>
      <c r="F132" s="19">
        <v>43.166448670659328</v>
      </c>
      <c r="G132" s="19">
        <v>37.859255354719259</v>
      </c>
      <c r="H132" s="19">
        <v>0</v>
      </c>
      <c r="I132" s="19">
        <v>0</v>
      </c>
      <c r="J132" s="19">
        <v>0</v>
      </c>
    </row>
    <row r="133" spans="1:10" x14ac:dyDescent="0.3">
      <c r="A133" s="19" t="str">
        <f>B2&amp;C110&amp;D133</f>
        <v>DISTRIBUCION VOLUMEN X CRITERIO (kg ó litros)CervezaALTA Y MEDIA ALTA</v>
      </c>
      <c r="B133" s="19">
        <v>0</v>
      </c>
      <c r="C133" s="19">
        <v>0</v>
      </c>
      <c r="D133" s="19" t="s">
        <v>161</v>
      </c>
      <c r="E133" s="19">
        <v>26.620270563871035</v>
      </c>
      <c r="F133" s="19">
        <v>21.288573805343106</v>
      </c>
      <c r="G133" s="19">
        <v>24.18697925108723</v>
      </c>
      <c r="H133" s="19">
        <v>0</v>
      </c>
      <c r="I133" s="19">
        <v>0</v>
      </c>
      <c r="J133" s="19">
        <v>0</v>
      </c>
    </row>
    <row r="134" spans="1:10" x14ac:dyDescent="0.3">
      <c r="A134" s="19" t="str">
        <f>B2&amp;C110&amp;D134</f>
        <v>DISTRIBUCION VOLUMEN X CRITERIO (kg ó litros)CervezaMEDIA</v>
      </c>
      <c r="B134" s="19">
        <v>0</v>
      </c>
      <c r="C134" s="19">
        <v>0</v>
      </c>
      <c r="D134" s="19" t="s">
        <v>162</v>
      </c>
      <c r="E134" s="19">
        <v>21.334544641855402</v>
      </c>
      <c r="F134" s="19">
        <v>26.558138930765008</v>
      </c>
      <c r="G134" s="19">
        <v>21.987774146236724</v>
      </c>
      <c r="H134" s="19">
        <v>0</v>
      </c>
      <c r="I134" s="19">
        <v>0</v>
      </c>
      <c r="J134" s="19">
        <v>0</v>
      </c>
    </row>
    <row r="135" spans="1:10" x14ac:dyDescent="0.3">
      <c r="A135" s="19" t="str">
        <f>B2&amp;C110&amp;D135</f>
        <v>DISTRIBUCION VOLUMEN X CRITERIO (kg ó litros)CervezaMEDIA BAJA</v>
      </c>
      <c r="B135" s="19">
        <v>0</v>
      </c>
      <c r="C135" s="19">
        <v>0</v>
      </c>
      <c r="D135" s="19" t="s">
        <v>163</v>
      </c>
      <c r="E135" s="19">
        <v>40.501089874568549</v>
      </c>
      <c r="F135" s="19">
        <v>46.83567994871359</v>
      </c>
      <c r="G135" s="19">
        <v>33.267360104346302</v>
      </c>
      <c r="H135" s="19">
        <v>0</v>
      </c>
      <c r="I135" s="19">
        <v>0</v>
      </c>
      <c r="J135" s="19">
        <v>0</v>
      </c>
    </row>
    <row r="136" spans="1:10" x14ac:dyDescent="0.3">
      <c r="A136" s="19" t="str">
        <f>B2&amp;C110&amp;D136</f>
        <v>DISTRIBUCION VOLUMEN X CRITERIO (kg ó litros)CervezaBAJA</v>
      </c>
      <c r="B136" s="19">
        <v>0</v>
      </c>
      <c r="C136" s="19">
        <v>0</v>
      </c>
      <c r="D136" s="19" t="s">
        <v>164</v>
      </c>
      <c r="E136" s="19">
        <v>11.544096274641864</v>
      </c>
      <c r="F136" s="19">
        <v>5.3176083931094658</v>
      </c>
      <c r="G136" s="19">
        <v>20.557884083999888</v>
      </c>
      <c r="H136" s="19">
        <v>0</v>
      </c>
      <c r="I136" s="19">
        <v>0</v>
      </c>
      <c r="J136" s="19">
        <v>0</v>
      </c>
    </row>
    <row r="137" spans="1:10" x14ac:dyDescent="0.3">
      <c r="A137" s="19" t="str">
        <f>B2&amp;C137&amp;D137</f>
        <v>DISTRIBUCION VOLUMEN X CRITERIO (kg ó litros)EspirituosasT.ESPAÑA</v>
      </c>
      <c r="B137" s="19">
        <v>0</v>
      </c>
      <c r="C137" s="19" t="s">
        <v>107</v>
      </c>
      <c r="D137" s="19" t="s">
        <v>59</v>
      </c>
      <c r="E137" s="19">
        <v>100</v>
      </c>
      <c r="F137" s="19">
        <v>100</v>
      </c>
      <c r="G137" s="19">
        <v>100</v>
      </c>
      <c r="H137" s="19">
        <v>0</v>
      </c>
      <c r="I137" s="19">
        <v>0</v>
      </c>
      <c r="J137" s="19">
        <v>0</v>
      </c>
    </row>
    <row r="138" spans="1:10" x14ac:dyDescent="0.3">
      <c r="A138" s="19" t="str">
        <f>B2&amp;C137&amp;D138</f>
        <v>DISTRIBUCION VOLUMEN X CRITERIO (kg ó litros)EspirituosasBCN AM</v>
      </c>
      <c r="B138" s="19">
        <v>0</v>
      </c>
      <c r="C138" s="19">
        <v>0</v>
      </c>
      <c r="D138" s="19" t="s">
        <v>147</v>
      </c>
      <c r="E138" s="19">
        <v>22.235802477176232</v>
      </c>
      <c r="F138" s="19">
        <v>42.249697782916151</v>
      </c>
      <c r="G138" s="19">
        <v>0.17028638970045495</v>
      </c>
      <c r="H138" s="19">
        <v>0</v>
      </c>
      <c r="I138" s="19">
        <v>0</v>
      </c>
      <c r="J138" s="19">
        <v>0</v>
      </c>
    </row>
    <row r="139" spans="1:10" x14ac:dyDescent="0.3">
      <c r="A139" s="19" t="str">
        <f>B2&amp;C137&amp;D139</f>
        <v>DISTRIBUCION VOLUMEN X CRITERIO (kg ó litros)EspirituosasREST.CAT ARAGON</v>
      </c>
      <c r="B139" s="19">
        <v>0</v>
      </c>
      <c r="C139" s="19">
        <v>0</v>
      </c>
      <c r="D139" s="19" t="s">
        <v>148</v>
      </c>
      <c r="E139" s="19">
        <v>5.3412446392345245</v>
      </c>
      <c r="F139" s="19">
        <v>10.41660316849535</v>
      </c>
      <c r="G139" s="19">
        <v>7.3191745967306776</v>
      </c>
      <c r="H139" s="19">
        <v>0</v>
      </c>
      <c r="I139" s="19">
        <v>0</v>
      </c>
      <c r="J139" s="19">
        <v>0</v>
      </c>
    </row>
    <row r="140" spans="1:10" x14ac:dyDescent="0.3">
      <c r="A140" s="19" t="str">
        <f>B2&amp;C137&amp;D140</f>
        <v>DISTRIBUCION VOLUMEN X CRITERIO (kg ó litros)EspirituosasLEVANTE</v>
      </c>
      <c r="B140" s="19">
        <v>0</v>
      </c>
      <c r="C140" s="19">
        <v>0</v>
      </c>
      <c r="D140" s="19" t="s">
        <v>149</v>
      </c>
      <c r="E140" s="19">
        <v>17.167300325645108</v>
      </c>
      <c r="F140" s="19">
        <v>15.164650655328835</v>
      </c>
      <c r="G140" s="19">
        <v>25.900337915741201</v>
      </c>
      <c r="H140" s="19">
        <v>0</v>
      </c>
      <c r="I140" s="19">
        <v>0</v>
      </c>
      <c r="J140" s="19">
        <v>0</v>
      </c>
    </row>
    <row r="141" spans="1:10" x14ac:dyDescent="0.3">
      <c r="A141" s="19" t="str">
        <f>B2&amp;C137&amp;D141</f>
        <v>DISTRIBUCION VOLUMEN X CRITERIO (kg ó litros)EspirituosasANDALUCIA</v>
      </c>
      <c r="B141" s="19">
        <v>0</v>
      </c>
      <c r="C141" s="19">
        <v>0</v>
      </c>
      <c r="D141" s="19" t="s">
        <v>150</v>
      </c>
      <c r="E141" s="19">
        <v>36.501332666358273</v>
      </c>
      <c r="F141" s="19">
        <v>17.422307886168028</v>
      </c>
      <c r="G141" s="19">
        <v>10.957300115138985</v>
      </c>
      <c r="H141" s="19">
        <v>0</v>
      </c>
      <c r="I141" s="19">
        <v>0</v>
      </c>
      <c r="J141" s="19">
        <v>0</v>
      </c>
    </row>
    <row r="142" spans="1:10" x14ac:dyDescent="0.3">
      <c r="A142" s="19" t="str">
        <f>B2&amp;C137&amp;D142</f>
        <v>DISTRIBUCION VOLUMEN X CRITERIO (kg ó litros)EspirituosasMDD AM</v>
      </c>
      <c r="B142" s="19">
        <v>0</v>
      </c>
      <c r="C142" s="19">
        <v>0</v>
      </c>
      <c r="D142" s="19" t="s">
        <v>151</v>
      </c>
      <c r="E142" s="19">
        <v>3.6916639523645545</v>
      </c>
      <c r="F142" s="19">
        <v>6.7257908018679204</v>
      </c>
      <c r="G142" s="19">
        <v>12.666167163576421</v>
      </c>
      <c r="H142" s="19">
        <v>0</v>
      </c>
      <c r="I142" s="19">
        <v>0</v>
      </c>
      <c r="J142" s="19">
        <v>0</v>
      </c>
    </row>
    <row r="143" spans="1:10" x14ac:dyDescent="0.3">
      <c r="A143" s="19" t="str">
        <f>B2&amp;C137&amp;D143</f>
        <v>DISTRIBUCION VOLUMEN X CRITERIO (kg ó litros)EspirituosasRTO CENTRO</v>
      </c>
      <c r="B143" s="19">
        <v>0</v>
      </c>
      <c r="C143" s="19">
        <v>0</v>
      </c>
      <c r="D143" s="19" t="s">
        <v>152</v>
      </c>
      <c r="E143" s="19">
        <v>5.06246776397162</v>
      </c>
      <c r="F143" s="19">
        <v>2.9299409569548538</v>
      </c>
      <c r="G143" s="19">
        <v>10.34966689822601</v>
      </c>
      <c r="H143" s="19">
        <v>0</v>
      </c>
      <c r="I143" s="19">
        <v>0</v>
      </c>
      <c r="J143" s="19">
        <v>0</v>
      </c>
    </row>
    <row r="144" spans="1:10" x14ac:dyDescent="0.3">
      <c r="A144" s="19" t="str">
        <f>B2&amp;C137&amp;D144</f>
        <v>DISTRIBUCION VOLUMEN X CRITERIO (kg ó litros)EspirituosasNORTE-CENTRO</v>
      </c>
      <c r="B144" s="19">
        <v>0</v>
      </c>
      <c r="C144" s="19">
        <v>0</v>
      </c>
      <c r="D144" s="19" t="s">
        <v>153</v>
      </c>
      <c r="E144" s="19">
        <v>9.594624805657169</v>
      </c>
      <c r="F144" s="19">
        <v>0.54105710575940502</v>
      </c>
      <c r="G144" s="19">
        <v>31.399460102583305</v>
      </c>
      <c r="H144" s="19">
        <v>0</v>
      </c>
      <c r="I144" s="19">
        <v>0</v>
      </c>
      <c r="J144" s="19">
        <v>0</v>
      </c>
    </row>
    <row r="145" spans="1:10" x14ac:dyDescent="0.3">
      <c r="A145" s="19" t="str">
        <f>B2&amp;C137&amp;D145</f>
        <v>DISTRIBUCION VOLUMEN X CRITERIO (kg ó litros)EspirituosasNOROESTE</v>
      </c>
      <c r="B145" s="19">
        <v>0</v>
      </c>
      <c r="C145" s="19">
        <v>0</v>
      </c>
      <c r="D145" s="19" t="s">
        <v>154</v>
      </c>
      <c r="E145" s="19">
        <v>0.40557425568175559</v>
      </c>
      <c r="F145" s="19">
        <v>4.549959186828576</v>
      </c>
      <c r="G145" s="19">
        <v>1.2376002895151608</v>
      </c>
      <c r="H145" s="19">
        <v>0</v>
      </c>
      <c r="I145" s="19">
        <v>0</v>
      </c>
      <c r="J145" s="19">
        <v>0</v>
      </c>
    </row>
    <row r="146" spans="1:10" x14ac:dyDescent="0.3">
      <c r="A146" s="19" t="str">
        <f>B2&amp;C137&amp;D146</f>
        <v>DISTRIBUCION VOLUMEN X CRITERIO (kg ó litros)Espirituosas&lt;2MIL</v>
      </c>
      <c r="B146" s="19">
        <v>0</v>
      </c>
      <c r="C146" s="19">
        <v>0</v>
      </c>
      <c r="D146" s="19" t="s">
        <v>29</v>
      </c>
      <c r="E146" s="19" t="s">
        <v>168</v>
      </c>
      <c r="F146" s="19">
        <v>1.6624750664459664</v>
      </c>
      <c r="G146" s="19" t="s">
        <v>168</v>
      </c>
      <c r="H146" s="19">
        <v>0</v>
      </c>
      <c r="I146" s="19">
        <v>0</v>
      </c>
      <c r="J146" s="19">
        <v>0</v>
      </c>
    </row>
    <row r="147" spans="1:10" x14ac:dyDescent="0.3">
      <c r="A147" s="19" t="str">
        <f>B2&amp;C137&amp;D147</f>
        <v>DISTRIBUCION VOLUMEN X CRITERIO (kg ó litros)Espirituosas2-5MIL</v>
      </c>
      <c r="B147" s="19">
        <v>0</v>
      </c>
      <c r="C147" s="19">
        <v>0</v>
      </c>
      <c r="D147" s="19" t="s">
        <v>32</v>
      </c>
      <c r="E147" s="19">
        <v>0.33624568038916669</v>
      </c>
      <c r="F147" s="19">
        <v>1.022112675775749</v>
      </c>
      <c r="G147" s="19">
        <v>4.3883635919728938</v>
      </c>
      <c r="H147" s="19">
        <v>0</v>
      </c>
      <c r="I147" s="19">
        <v>0</v>
      </c>
      <c r="J147" s="19">
        <v>0</v>
      </c>
    </row>
    <row r="148" spans="1:10" x14ac:dyDescent="0.3">
      <c r="A148" s="19" t="str">
        <f>B2&amp;C137&amp;D148</f>
        <v>DISTRIBUCION VOLUMEN X CRITERIO (kg ó litros)Espirituosas5-10MIL</v>
      </c>
      <c r="B148" s="19">
        <v>0</v>
      </c>
      <c r="C148" s="19">
        <v>0</v>
      </c>
      <c r="D148" s="19" t="s">
        <v>34</v>
      </c>
      <c r="E148" s="19">
        <v>7.2609065246380684</v>
      </c>
      <c r="F148" s="19">
        <v>4.7746158048499909</v>
      </c>
      <c r="G148" s="19">
        <v>1.7521816300230393</v>
      </c>
      <c r="H148" s="19">
        <v>0</v>
      </c>
      <c r="I148" s="19">
        <v>0</v>
      </c>
      <c r="J148" s="19">
        <v>0</v>
      </c>
    </row>
    <row r="149" spans="1:10" x14ac:dyDescent="0.3">
      <c r="A149" s="19" t="str">
        <f>B2&amp;C137&amp;D149</f>
        <v>DISTRIBUCION VOLUMEN X CRITERIO (kg ó litros)Espirituosas10-30MIL</v>
      </c>
      <c r="B149" s="19">
        <v>0</v>
      </c>
      <c r="C149" s="19">
        <v>0</v>
      </c>
      <c r="D149" s="19" t="s">
        <v>36</v>
      </c>
      <c r="E149" s="19">
        <v>25.640490239434378</v>
      </c>
      <c r="F149" s="19">
        <v>21.668415423170263</v>
      </c>
      <c r="G149" s="19">
        <v>54.790165309989504</v>
      </c>
      <c r="H149" s="19">
        <v>0</v>
      </c>
      <c r="I149" s="19">
        <v>0</v>
      </c>
      <c r="J149" s="19">
        <v>0</v>
      </c>
    </row>
    <row r="150" spans="1:10" x14ac:dyDescent="0.3">
      <c r="A150" s="19" t="str">
        <f>B2&amp;C137&amp;D150</f>
        <v>DISTRIBUCION VOLUMEN X CRITERIO (kg ó litros)Espirituosas30-100MIL</v>
      </c>
      <c r="B150" s="19">
        <v>0</v>
      </c>
      <c r="C150" s="19">
        <v>0</v>
      </c>
      <c r="D150" s="19" t="s">
        <v>38</v>
      </c>
      <c r="E150" s="19">
        <v>8.3476292061853137</v>
      </c>
      <c r="F150" s="19">
        <v>8.5339840526275808</v>
      </c>
      <c r="G150" s="19">
        <v>10.289182346851904</v>
      </c>
      <c r="H150" s="19">
        <v>0</v>
      </c>
      <c r="I150" s="19">
        <v>0</v>
      </c>
      <c r="J150" s="19">
        <v>0</v>
      </c>
    </row>
    <row r="151" spans="1:10" x14ac:dyDescent="0.3">
      <c r="A151" s="19" t="str">
        <f>B2&amp;C137&amp;D151</f>
        <v>DISTRIBUCION VOLUMEN X CRITERIO (kg ó litros)Espirituosas100-200MIL</v>
      </c>
      <c r="B151" s="19">
        <v>0</v>
      </c>
      <c r="C151" s="19">
        <v>0</v>
      </c>
      <c r="D151" s="19" t="s">
        <v>40</v>
      </c>
      <c r="E151" s="19">
        <v>4.9338186907637249</v>
      </c>
      <c r="F151" s="19">
        <v>53.451626630947857</v>
      </c>
      <c r="G151" s="19">
        <v>11.28375365696818</v>
      </c>
      <c r="H151" s="19">
        <v>0</v>
      </c>
      <c r="I151" s="19">
        <v>0</v>
      </c>
      <c r="J151" s="19">
        <v>0</v>
      </c>
    </row>
    <row r="152" spans="1:10" x14ac:dyDescent="0.3">
      <c r="A152" s="19" t="str">
        <f>B2&amp;C137&amp;D152</f>
        <v>DISTRIBUCION VOLUMEN X CRITERIO (kg ó litros)Espirituosas200-500MIL</v>
      </c>
      <c r="B152" s="19">
        <v>0</v>
      </c>
      <c r="C152" s="19">
        <v>0</v>
      </c>
      <c r="D152" s="19" t="s">
        <v>42</v>
      </c>
      <c r="E152" s="19">
        <v>1.9191865963026233</v>
      </c>
      <c r="F152" s="19">
        <v>4.1383130681401568</v>
      </c>
      <c r="G152" s="19">
        <v>3.5337912194971324</v>
      </c>
      <c r="H152" s="19">
        <v>0</v>
      </c>
      <c r="I152" s="19">
        <v>0</v>
      </c>
      <c r="J152" s="19">
        <v>0</v>
      </c>
    </row>
    <row r="153" spans="1:10" x14ac:dyDescent="0.3">
      <c r="A153" s="19" t="str">
        <f>B2&amp;C137&amp;D153</f>
        <v>DISTRIBUCION VOLUMEN X CRITERIO (kg ó litros)Espirituosas&gt;500MIL</v>
      </c>
      <c r="B153" s="19">
        <v>0</v>
      </c>
      <c r="C153" s="19">
        <v>0</v>
      </c>
      <c r="D153" s="19" t="s">
        <v>44</v>
      </c>
      <c r="E153" s="19">
        <v>51.56173524196975</v>
      </c>
      <c r="F153" s="19">
        <v>4.7484654063436853</v>
      </c>
      <c r="G153" s="19">
        <v>13.962552569114955</v>
      </c>
      <c r="H153" s="19">
        <v>0</v>
      </c>
      <c r="I153" s="19">
        <v>0</v>
      </c>
      <c r="J153" s="19">
        <v>0</v>
      </c>
    </row>
    <row r="154" spans="1:10" x14ac:dyDescent="0.3">
      <c r="A154" s="19" t="str">
        <f>B2&amp;C137&amp;D154</f>
        <v>DISTRIBUCION VOLUMEN X CRITERIO (kg ó litros)EspirituosasDE 15 A 19 AÑOS</v>
      </c>
      <c r="B154" s="19">
        <v>0</v>
      </c>
      <c r="C154" s="19">
        <v>0</v>
      </c>
      <c r="D154" s="19" t="s">
        <v>155</v>
      </c>
      <c r="E154" s="19" t="s">
        <v>168</v>
      </c>
      <c r="F154" s="19">
        <v>55.11703078750341</v>
      </c>
      <c r="G154" s="19">
        <v>5.8535945445744471</v>
      </c>
      <c r="H154" s="19">
        <v>0</v>
      </c>
      <c r="I154" s="19">
        <v>0</v>
      </c>
      <c r="J154" s="19">
        <v>0</v>
      </c>
    </row>
    <row r="155" spans="1:10" x14ac:dyDescent="0.3">
      <c r="A155" s="19" t="str">
        <f>B2&amp;C137&amp;D155</f>
        <v>DISTRIBUCION VOLUMEN X CRITERIO (kg ó litros)EspirituosasDE 20 A 24 AÑOS</v>
      </c>
      <c r="B155" s="19">
        <v>0</v>
      </c>
      <c r="C155" s="19">
        <v>0</v>
      </c>
      <c r="D155" s="19" t="s">
        <v>156</v>
      </c>
      <c r="E155" s="19">
        <v>2.5391789089865133</v>
      </c>
      <c r="F155" s="19">
        <v>3.1581172973104499</v>
      </c>
      <c r="G155" s="19">
        <v>2.0387838486031824</v>
      </c>
      <c r="H155" s="19">
        <v>0</v>
      </c>
      <c r="I155" s="19">
        <v>0</v>
      </c>
      <c r="J155" s="19">
        <v>0</v>
      </c>
    </row>
    <row r="156" spans="1:10" x14ac:dyDescent="0.3">
      <c r="A156" s="19" t="str">
        <f>B2&amp;C137&amp;D156</f>
        <v>DISTRIBUCION VOLUMEN X CRITERIO (kg ó litros)EspirituosasDE 25 A 34 AÑOS</v>
      </c>
      <c r="B156" s="19">
        <v>0</v>
      </c>
      <c r="C156" s="19">
        <v>0</v>
      </c>
      <c r="D156" s="19" t="s">
        <v>157</v>
      </c>
      <c r="E156" s="19">
        <v>9.2225935505293268</v>
      </c>
      <c r="F156" s="19">
        <v>4.1449149933981442</v>
      </c>
      <c r="G156" s="19">
        <v>43.382280297439586</v>
      </c>
      <c r="H156" s="19">
        <v>0</v>
      </c>
      <c r="I156" s="19">
        <v>0</v>
      </c>
      <c r="J156" s="19">
        <v>0</v>
      </c>
    </row>
    <row r="157" spans="1:10" x14ac:dyDescent="0.3">
      <c r="A157" s="19" t="str">
        <f>B2&amp;C137&amp;D157</f>
        <v>DISTRIBUCION VOLUMEN X CRITERIO (kg ó litros)EspirituosasDE 35 A 49 AÑOS</v>
      </c>
      <c r="B157" s="19">
        <v>0</v>
      </c>
      <c r="C157" s="19">
        <v>0</v>
      </c>
      <c r="D157" s="19" t="s">
        <v>158</v>
      </c>
      <c r="E157" s="19">
        <v>12.824865128792576</v>
      </c>
      <c r="F157" s="19">
        <v>9.9864530650936096</v>
      </c>
      <c r="G157" s="19">
        <v>7.9990396209936989</v>
      </c>
      <c r="H157" s="19">
        <v>0</v>
      </c>
      <c r="I157" s="19">
        <v>0</v>
      </c>
      <c r="J157" s="19">
        <v>0</v>
      </c>
    </row>
    <row r="158" spans="1:10" x14ac:dyDescent="0.3">
      <c r="A158" s="19" t="str">
        <f>B2&amp;C137&amp;D158</f>
        <v>DISTRIBUCION VOLUMEN X CRITERIO (kg ó litros)EspirituosasDE 50 A 59 AÑOS</v>
      </c>
      <c r="B158" s="19">
        <v>0</v>
      </c>
      <c r="C158" s="19">
        <v>0</v>
      </c>
      <c r="D158" s="19" t="s">
        <v>159</v>
      </c>
      <c r="E158" s="19">
        <v>30.876475530553755</v>
      </c>
      <c r="F158" s="19">
        <v>16.822526577824696</v>
      </c>
      <c r="G158" s="19">
        <v>31.608476632077796</v>
      </c>
      <c r="H158" s="19">
        <v>0</v>
      </c>
      <c r="I158" s="19">
        <v>0</v>
      </c>
      <c r="J158" s="19">
        <v>0</v>
      </c>
    </row>
    <row r="159" spans="1:10" x14ac:dyDescent="0.3">
      <c r="A159" s="19" t="str">
        <f>B2&amp;C137&amp;D159</f>
        <v>DISTRIBUCION VOLUMEN X CRITERIO (kg ó litros)EspirituosasDE 60 A 75 AÑOS</v>
      </c>
      <c r="B159" s="19">
        <v>0</v>
      </c>
      <c r="C159" s="19">
        <v>0</v>
      </c>
      <c r="D159" s="19" t="s">
        <v>160</v>
      </c>
      <c r="E159" s="19">
        <v>44.536899740312968</v>
      </c>
      <c r="F159" s="19">
        <v>10.770965312273836</v>
      </c>
      <c r="G159" s="19">
        <v>9.1178235802375323</v>
      </c>
      <c r="H159" s="19">
        <v>0</v>
      </c>
      <c r="I159" s="19">
        <v>0</v>
      </c>
      <c r="J159" s="19">
        <v>0</v>
      </c>
    </row>
    <row r="160" spans="1:10" x14ac:dyDescent="0.3">
      <c r="A160" s="19" t="str">
        <f>B2&amp;C137&amp;D160</f>
        <v>DISTRIBUCION VOLUMEN X CRITERIO (kg ó litros)EspirituosasALTA Y MEDIA ALTA</v>
      </c>
      <c r="B160" s="19">
        <v>0</v>
      </c>
      <c r="C160" s="19">
        <v>0</v>
      </c>
      <c r="D160" s="19" t="s">
        <v>161</v>
      </c>
      <c r="E160" s="19">
        <v>30.15925732313055</v>
      </c>
      <c r="F160" s="19">
        <v>6.9949605925805001</v>
      </c>
      <c r="G160" s="19">
        <v>8.2776162562212505</v>
      </c>
      <c r="H160" s="19">
        <v>0</v>
      </c>
      <c r="I160" s="19">
        <v>0</v>
      </c>
      <c r="J160" s="19">
        <v>0</v>
      </c>
    </row>
    <row r="161" spans="1:10" x14ac:dyDescent="0.3">
      <c r="A161" s="19" t="str">
        <f>B2&amp;C137&amp;D161</f>
        <v>DISTRIBUCION VOLUMEN X CRITERIO (kg ó litros)EspirituosasMEDIA</v>
      </c>
      <c r="B161" s="19">
        <v>0</v>
      </c>
      <c r="C161" s="19">
        <v>0</v>
      </c>
      <c r="D161" s="19" t="s">
        <v>162</v>
      </c>
      <c r="E161" s="19">
        <v>13.012312227336951</v>
      </c>
      <c r="F161" s="19">
        <v>64.971694324567707</v>
      </c>
      <c r="G161" s="19">
        <v>34.862296590228212</v>
      </c>
      <c r="H161" s="19">
        <v>0</v>
      </c>
      <c r="I161" s="19">
        <v>0</v>
      </c>
      <c r="J161" s="19">
        <v>0</v>
      </c>
    </row>
    <row r="162" spans="1:10" x14ac:dyDescent="0.3">
      <c r="A162" s="19" t="str">
        <f>B2&amp;C137&amp;D162</f>
        <v>DISTRIBUCION VOLUMEN X CRITERIO (kg ó litros)EspirituosasMEDIA BAJA</v>
      </c>
      <c r="B162" s="19">
        <v>0</v>
      </c>
      <c r="C162" s="19">
        <v>0</v>
      </c>
      <c r="D162" s="19" t="s">
        <v>163</v>
      </c>
      <c r="E162" s="19">
        <v>27.953154653294206</v>
      </c>
      <c r="F162" s="19">
        <v>18.809171357243176</v>
      </c>
      <c r="G162" s="19">
        <v>19.492557682124978</v>
      </c>
      <c r="H162" s="19">
        <v>0</v>
      </c>
      <c r="I162" s="19">
        <v>0</v>
      </c>
      <c r="J162" s="19">
        <v>0</v>
      </c>
    </row>
    <row r="163" spans="1:10" x14ac:dyDescent="0.3">
      <c r="A163" s="19" t="str">
        <f>B2&amp;C137&amp;D163</f>
        <v>DISTRIBUCION VOLUMEN X CRITERIO (kg ó litros)EspirituosasBAJA</v>
      </c>
      <c r="B163" s="19">
        <v>0</v>
      </c>
      <c r="C163" s="19">
        <v>0</v>
      </c>
      <c r="D163" s="19" t="s">
        <v>164</v>
      </c>
      <c r="E163" s="19">
        <v>28.875286142145512</v>
      </c>
      <c r="F163" s="19">
        <v>9.2241858103887768</v>
      </c>
      <c r="G163" s="19">
        <v>37.367517423581766</v>
      </c>
      <c r="H163" s="19">
        <v>0</v>
      </c>
      <c r="I163" s="19">
        <v>0</v>
      </c>
      <c r="J163" s="19">
        <v>0</v>
      </c>
    </row>
    <row r="164" spans="1:10" x14ac:dyDescent="0.3">
      <c r="A164" s="19" t="str">
        <f>B2&amp;C164&amp;D164</f>
        <v>DISTRIBUCION VOLUMEN X CRITERIO (kg ó litros)T.Zumo+Horchata+MostoT.ESPAÑA</v>
      </c>
      <c r="B164" s="19">
        <v>0</v>
      </c>
      <c r="C164" s="19" t="s">
        <v>108</v>
      </c>
      <c r="D164" s="19" t="s">
        <v>59</v>
      </c>
      <c r="E164" s="19">
        <v>100</v>
      </c>
      <c r="F164" s="19">
        <v>100</v>
      </c>
      <c r="G164" s="19">
        <v>100</v>
      </c>
      <c r="H164" s="19">
        <v>0</v>
      </c>
      <c r="I164" s="19">
        <v>0</v>
      </c>
      <c r="J164" s="19">
        <v>0</v>
      </c>
    </row>
    <row r="165" spans="1:10" x14ac:dyDescent="0.3">
      <c r="A165" s="19" t="str">
        <f>B2&amp;C164&amp;D165</f>
        <v>DISTRIBUCION VOLUMEN X CRITERIO (kg ó litros)T.Zumo+Horchata+MostoBCN AM</v>
      </c>
      <c r="B165" s="19">
        <v>0</v>
      </c>
      <c r="C165" s="19">
        <v>0</v>
      </c>
      <c r="D165" s="19" t="s">
        <v>147</v>
      </c>
      <c r="E165" s="19">
        <v>37.868219627062302</v>
      </c>
      <c r="F165" s="19">
        <v>3.5440279827802597</v>
      </c>
      <c r="G165" s="19">
        <v>5.7354368965131126</v>
      </c>
      <c r="H165" s="19">
        <v>0</v>
      </c>
      <c r="I165" s="19">
        <v>0</v>
      </c>
      <c r="J165" s="19">
        <v>0</v>
      </c>
    </row>
    <row r="166" spans="1:10" x14ac:dyDescent="0.3">
      <c r="A166" s="19" t="str">
        <f>B2&amp;C164&amp;D166</f>
        <v>DISTRIBUCION VOLUMEN X CRITERIO (kg ó litros)T.Zumo+Horchata+MostoREST.CAT ARAGON</v>
      </c>
      <c r="B166" s="19">
        <v>0</v>
      </c>
      <c r="C166" s="19">
        <v>0</v>
      </c>
      <c r="D166" s="19" t="s">
        <v>148</v>
      </c>
      <c r="E166" s="19">
        <v>26.403159026776873</v>
      </c>
      <c r="F166" s="19">
        <v>47.694600748044905</v>
      </c>
      <c r="G166" s="19">
        <v>22.373932646723237</v>
      </c>
      <c r="H166" s="19">
        <v>0</v>
      </c>
      <c r="I166" s="19">
        <v>0</v>
      </c>
      <c r="J166" s="19">
        <v>0</v>
      </c>
    </row>
    <row r="167" spans="1:10" x14ac:dyDescent="0.3">
      <c r="A167" s="19" t="str">
        <f>B2&amp;C164&amp;D167</f>
        <v>DISTRIBUCION VOLUMEN X CRITERIO (kg ó litros)T.Zumo+Horchata+MostoLEVANTE</v>
      </c>
      <c r="B167" s="19">
        <v>0</v>
      </c>
      <c r="C167" s="19">
        <v>0</v>
      </c>
      <c r="D167" s="19" t="s">
        <v>149</v>
      </c>
      <c r="E167" s="19">
        <v>9.3391752583664829</v>
      </c>
      <c r="F167" s="19">
        <v>15.880209449762758</v>
      </c>
      <c r="G167" s="19">
        <v>16.904492769759933</v>
      </c>
      <c r="H167" s="19">
        <v>0</v>
      </c>
      <c r="I167" s="19">
        <v>0</v>
      </c>
      <c r="J167" s="19">
        <v>0</v>
      </c>
    </row>
    <row r="168" spans="1:10" x14ac:dyDescent="0.3">
      <c r="A168" s="19" t="str">
        <f>B2&amp;C164&amp;D168</f>
        <v>DISTRIBUCION VOLUMEN X CRITERIO (kg ó litros)T.Zumo+Horchata+MostoANDALUCIA</v>
      </c>
      <c r="B168" s="19">
        <v>0</v>
      </c>
      <c r="C168" s="19">
        <v>0</v>
      </c>
      <c r="D168" s="19" t="s">
        <v>150</v>
      </c>
      <c r="E168" s="19">
        <v>3.5249954551795781</v>
      </c>
      <c r="F168" s="19">
        <v>9.8656345189968366</v>
      </c>
      <c r="G168" s="19">
        <v>12.252291341891084</v>
      </c>
      <c r="H168" s="19">
        <v>0</v>
      </c>
      <c r="I168" s="19">
        <v>0</v>
      </c>
      <c r="J168" s="19">
        <v>0</v>
      </c>
    </row>
    <row r="169" spans="1:10" x14ac:dyDescent="0.3">
      <c r="A169" s="19" t="str">
        <f>B2&amp;C164&amp;D169</f>
        <v>DISTRIBUCION VOLUMEN X CRITERIO (kg ó litros)T.Zumo+Horchata+MostoMDD AM</v>
      </c>
      <c r="B169" s="19">
        <v>0</v>
      </c>
      <c r="C169" s="19">
        <v>0</v>
      </c>
      <c r="D169" s="19" t="s">
        <v>151</v>
      </c>
      <c r="E169" s="19">
        <v>5.2170091929248876</v>
      </c>
      <c r="F169" s="19">
        <v>9.6186047705996334</v>
      </c>
      <c r="G169" s="19">
        <v>2.6012631782910436</v>
      </c>
      <c r="H169" s="19">
        <v>0</v>
      </c>
      <c r="I169" s="19">
        <v>0</v>
      </c>
      <c r="J169" s="19">
        <v>0</v>
      </c>
    </row>
    <row r="170" spans="1:10" x14ac:dyDescent="0.3">
      <c r="A170" s="19" t="str">
        <f>B2&amp;C164&amp;D170</f>
        <v>DISTRIBUCION VOLUMEN X CRITERIO (kg ó litros)T.Zumo+Horchata+MostoRTO CENTRO</v>
      </c>
      <c r="B170" s="19">
        <v>0</v>
      </c>
      <c r="C170" s="19">
        <v>0</v>
      </c>
      <c r="D170" s="19" t="s">
        <v>152</v>
      </c>
      <c r="E170" s="19">
        <v>4.3373978455617292</v>
      </c>
      <c r="F170" s="19">
        <v>2.1607663651551099</v>
      </c>
      <c r="G170" s="19">
        <v>0.42428433375772989</v>
      </c>
      <c r="H170" s="19">
        <v>0</v>
      </c>
      <c r="I170" s="19">
        <v>0</v>
      </c>
      <c r="J170" s="19">
        <v>0</v>
      </c>
    </row>
    <row r="171" spans="1:10" x14ac:dyDescent="0.3">
      <c r="A171" s="19" t="str">
        <f>B2&amp;C164&amp;D171</f>
        <v>DISTRIBUCION VOLUMEN X CRITERIO (kg ó litros)T.Zumo+Horchata+MostoNORTE-CENTRO</v>
      </c>
      <c r="B171" s="19">
        <v>0</v>
      </c>
      <c r="C171" s="19">
        <v>0</v>
      </c>
      <c r="D171" s="19" t="s">
        <v>153</v>
      </c>
      <c r="E171" s="19">
        <v>7.3708903294854871</v>
      </c>
      <c r="F171" s="19">
        <v>1.9794726038370851</v>
      </c>
      <c r="G171" s="19">
        <v>30.771541866121321</v>
      </c>
      <c r="H171" s="19">
        <v>0</v>
      </c>
      <c r="I171" s="19">
        <v>0</v>
      </c>
      <c r="J171" s="19">
        <v>0</v>
      </c>
    </row>
    <row r="172" spans="1:10" x14ac:dyDescent="0.3">
      <c r="A172" s="19" t="str">
        <f>B2&amp;C164&amp;D172</f>
        <v>DISTRIBUCION VOLUMEN X CRITERIO (kg ó litros)T.Zumo+Horchata+MostoNOROESTE</v>
      </c>
      <c r="B172" s="19">
        <v>0</v>
      </c>
      <c r="C172" s="19">
        <v>0</v>
      </c>
      <c r="D172" s="19" t="s">
        <v>154</v>
      </c>
      <c r="E172" s="19">
        <v>5.9391487175051259</v>
      </c>
      <c r="F172" s="19">
        <v>9.2566822718644062</v>
      </c>
      <c r="G172" s="19">
        <v>8.9367479011543551</v>
      </c>
      <c r="H172" s="19">
        <v>0</v>
      </c>
      <c r="I172" s="19">
        <v>0</v>
      </c>
      <c r="J172" s="19">
        <v>0</v>
      </c>
    </row>
    <row r="173" spans="1:10" x14ac:dyDescent="0.3">
      <c r="A173" s="19" t="str">
        <f>B2&amp;C164&amp;D173</f>
        <v>DISTRIBUCION VOLUMEN X CRITERIO (kg ó litros)T.Zumo+Horchata+Mosto&lt;2MIL</v>
      </c>
      <c r="B173" s="19">
        <v>0</v>
      </c>
      <c r="C173" s="19">
        <v>0</v>
      </c>
      <c r="D173" s="19" t="s">
        <v>29</v>
      </c>
      <c r="E173" s="19">
        <v>2.3193999893518509</v>
      </c>
      <c r="F173" s="19" t="s">
        <v>168</v>
      </c>
      <c r="G173" s="19">
        <v>1.1036118204303564</v>
      </c>
      <c r="H173" s="19">
        <v>0</v>
      </c>
      <c r="I173" s="19">
        <v>0</v>
      </c>
      <c r="J173" s="19">
        <v>0</v>
      </c>
    </row>
    <row r="174" spans="1:10" x14ac:dyDescent="0.3">
      <c r="A174" s="19" t="str">
        <f>B2&amp;C164&amp;D174</f>
        <v>DISTRIBUCION VOLUMEN X CRITERIO (kg ó litros)T.Zumo+Horchata+Mosto2-5MIL</v>
      </c>
      <c r="B174" s="19">
        <v>0</v>
      </c>
      <c r="C174" s="19">
        <v>0</v>
      </c>
      <c r="D174" s="19" t="s">
        <v>32</v>
      </c>
      <c r="E174" s="19">
        <v>0.77966366620701466</v>
      </c>
      <c r="F174" s="19">
        <v>13.516841161347944</v>
      </c>
      <c r="G174" s="19">
        <v>0.84442996506039691</v>
      </c>
      <c r="H174" s="19">
        <v>0</v>
      </c>
      <c r="I174" s="19">
        <v>0</v>
      </c>
      <c r="J174" s="19">
        <v>0</v>
      </c>
    </row>
    <row r="175" spans="1:10" x14ac:dyDescent="0.3">
      <c r="A175" s="19" t="str">
        <f>B2&amp;C164&amp;D175</f>
        <v>DISTRIBUCION VOLUMEN X CRITERIO (kg ó litros)T.Zumo+Horchata+Mosto5-10MIL</v>
      </c>
      <c r="B175" s="19">
        <v>0</v>
      </c>
      <c r="C175" s="19">
        <v>0</v>
      </c>
      <c r="D175" s="19" t="s">
        <v>34</v>
      </c>
      <c r="E175" s="19">
        <v>2.2858268384043803</v>
      </c>
      <c r="F175" s="19">
        <v>8.1077992052994272</v>
      </c>
      <c r="G175" s="19">
        <v>13.005062166039135</v>
      </c>
      <c r="H175" s="19">
        <v>0</v>
      </c>
      <c r="I175" s="19">
        <v>0</v>
      </c>
      <c r="J175" s="19">
        <v>0</v>
      </c>
    </row>
    <row r="176" spans="1:10" x14ac:dyDescent="0.3">
      <c r="A176" s="19" t="str">
        <f>B2&amp;C164&amp;D176</f>
        <v>DISTRIBUCION VOLUMEN X CRITERIO (kg ó litros)T.Zumo+Horchata+Mosto10-30MIL</v>
      </c>
      <c r="B176" s="19">
        <v>0</v>
      </c>
      <c r="C176" s="19">
        <v>0</v>
      </c>
      <c r="D176" s="19" t="s">
        <v>36</v>
      </c>
      <c r="E176" s="19">
        <v>6.9668140495126956</v>
      </c>
      <c r="F176" s="19">
        <v>3.1845540951224436</v>
      </c>
      <c r="G176" s="19">
        <v>19.783246460320353</v>
      </c>
      <c r="H176" s="19">
        <v>0</v>
      </c>
      <c r="I176" s="19">
        <v>0</v>
      </c>
      <c r="J176" s="19">
        <v>0</v>
      </c>
    </row>
    <row r="177" spans="1:10" x14ac:dyDescent="0.3">
      <c r="A177" s="19" t="str">
        <f>B2&amp;C164&amp;D177</f>
        <v>DISTRIBUCION VOLUMEN X CRITERIO (kg ó litros)T.Zumo+Horchata+Mosto30-100MIL</v>
      </c>
      <c r="B177" s="19">
        <v>0</v>
      </c>
      <c r="C177" s="19">
        <v>0</v>
      </c>
      <c r="D177" s="19" t="s">
        <v>38</v>
      </c>
      <c r="E177" s="19">
        <v>7.770104829913012</v>
      </c>
      <c r="F177" s="19">
        <v>5.2813692572207271</v>
      </c>
      <c r="G177" s="19">
        <v>24.564306803577153</v>
      </c>
      <c r="H177" s="19">
        <v>0</v>
      </c>
      <c r="I177" s="19">
        <v>0</v>
      </c>
      <c r="J177" s="19">
        <v>0</v>
      </c>
    </row>
    <row r="178" spans="1:10" x14ac:dyDescent="0.3">
      <c r="A178" s="19" t="str">
        <f>B2&amp;C164&amp;D178</f>
        <v>DISTRIBUCION VOLUMEN X CRITERIO (kg ó litros)T.Zumo+Horchata+Mosto100-200MIL</v>
      </c>
      <c r="B178" s="19">
        <v>0</v>
      </c>
      <c r="C178" s="19">
        <v>0</v>
      </c>
      <c r="D178" s="19" t="s">
        <v>40</v>
      </c>
      <c r="E178" s="19">
        <v>6.6082902846979676</v>
      </c>
      <c r="F178" s="19">
        <v>3.6697447893721904</v>
      </c>
      <c r="G178" s="19">
        <v>11.616085887701738</v>
      </c>
      <c r="H178" s="19">
        <v>0</v>
      </c>
      <c r="I178" s="19">
        <v>0</v>
      </c>
      <c r="J178" s="19">
        <v>0</v>
      </c>
    </row>
    <row r="179" spans="1:10" x14ac:dyDescent="0.3">
      <c r="A179" s="19" t="str">
        <f>B2&amp;C164&amp;D179</f>
        <v>DISTRIBUCION VOLUMEN X CRITERIO (kg ó litros)T.Zumo+Horchata+Mosto200-500MIL</v>
      </c>
      <c r="B179" s="19">
        <v>0</v>
      </c>
      <c r="C179" s="19">
        <v>0</v>
      </c>
      <c r="D179" s="19" t="s">
        <v>42</v>
      </c>
      <c r="E179" s="19">
        <v>23.205214165353876</v>
      </c>
      <c r="F179" s="19">
        <v>11.399467650524848</v>
      </c>
      <c r="G179" s="19">
        <v>4.8825423775152865</v>
      </c>
      <c r="H179" s="19">
        <v>0</v>
      </c>
      <c r="I179" s="19">
        <v>0</v>
      </c>
      <c r="J179" s="19">
        <v>0</v>
      </c>
    </row>
    <row r="180" spans="1:10" x14ac:dyDescent="0.3">
      <c r="A180" s="19" t="str">
        <f>B2&amp;C164&amp;D180</f>
        <v>DISTRIBUCION VOLUMEN X CRITERIO (kg ó litros)T.Zumo+Horchata+Mosto&gt;500MIL</v>
      </c>
      <c r="B180" s="19">
        <v>0</v>
      </c>
      <c r="C180" s="19">
        <v>0</v>
      </c>
      <c r="D180" s="19" t="s">
        <v>44</v>
      </c>
      <c r="E180" s="19">
        <v>50.06467806941923</v>
      </c>
      <c r="F180" s="19">
        <v>54.840225940918785</v>
      </c>
      <c r="G180" s="19">
        <v>24.20070259268126</v>
      </c>
      <c r="H180" s="19">
        <v>0</v>
      </c>
      <c r="I180" s="19">
        <v>0</v>
      </c>
      <c r="J180" s="19">
        <v>0</v>
      </c>
    </row>
    <row r="181" spans="1:10" x14ac:dyDescent="0.3">
      <c r="A181" s="19" t="str">
        <f>B2&amp;C164&amp;D181</f>
        <v>DISTRIBUCION VOLUMEN X CRITERIO (kg ó litros)T.Zumo+Horchata+MostoDE 15 A 19 AÑOS</v>
      </c>
      <c r="B181" s="19">
        <v>0</v>
      </c>
      <c r="C181" s="19">
        <v>0</v>
      </c>
      <c r="D181" s="19" t="s">
        <v>155</v>
      </c>
      <c r="E181" s="19">
        <v>7.1310767396504025</v>
      </c>
      <c r="F181" s="19">
        <v>16.107597850099065</v>
      </c>
      <c r="G181" s="19">
        <v>1.9313203942721118</v>
      </c>
      <c r="H181" s="19">
        <v>0</v>
      </c>
      <c r="I181" s="19">
        <v>0</v>
      </c>
      <c r="J181" s="19">
        <v>0</v>
      </c>
    </row>
    <row r="182" spans="1:10" x14ac:dyDescent="0.3">
      <c r="A182" s="19" t="str">
        <f>B2&amp;C164&amp;D182</f>
        <v>DISTRIBUCION VOLUMEN X CRITERIO (kg ó litros)T.Zumo+Horchata+MostoDE 20 A 24 AÑOS</v>
      </c>
      <c r="B182" s="19">
        <v>0</v>
      </c>
      <c r="C182" s="19">
        <v>0</v>
      </c>
      <c r="D182" s="19" t="s">
        <v>156</v>
      </c>
      <c r="E182" s="19">
        <v>0.12227967220138465</v>
      </c>
      <c r="F182" s="19">
        <v>3.8234156719771364</v>
      </c>
      <c r="G182" s="19">
        <v>14.7619393914452</v>
      </c>
      <c r="H182" s="19">
        <v>0</v>
      </c>
      <c r="I182" s="19">
        <v>0</v>
      </c>
      <c r="J182" s="19">
        <v>0</v>
      </c>
    </row>
    <row r="183" spans="1:10" x14ac:dyDescent="0.3">
      <c r="A183" s="19" t="str">
        <f>B2&amp;C164&amp;D183</f>
        <v>DISTRIBUCION VOLUMEN X CRITERIO (kg ó litros)T.Zumo+Horchata+MostoDE 25 A 34 AÑOS</v>
      </c>
      <c r="B183" s="19">
        <v>0</v>
      </c>
      <c r="C183" s="19">
        <v>0</v>
      </c>
      <c r="D183" s="19" t="s">
        <v>157</v>
      </c>
      <c r="E183" s="19">
        <v>9.2050650582879694</v>
      </c>
      <c r="F183" s="19">
        <v>9.6556100359189081</v>
      </c>
      <c r="G183" s="19">
        <v>20.482702170466645</v>
      </c>
      <c r="H183" s="19">
        <v>0</v>
      </c>
      <c r="I183" s="19">
        <v>0</v>
      </c>
      <c r="J183" s="19">
        <v>0</v>
      </c>
    </row>
    <row r="184" spans="1:10" x14ac:dyDescent="0.3">
      <c r="A184" s="19" t="str">
        <f>B2&amp;C164&amp;D184</f>
        <v>DISTRIBUCION VOLUMEN X CRITERIO (kg ó litros)T.Zumo+Horchata+MostoDE 35 A 49 AÑOS</v>
      </c>
      <c r="B184" s="19">
        <v>0</v>
      </c>
      <c r="C184" s="19">
        <v>0</v>
      </c>
      <c r="D184" s="19" t="s">
        <v>158</v>
      </c>
      <c r="E184" s="19">
        <v>7.544860015610948</v>
      </c>
      <c r="F184" s="19">
        <v>23.161437812545934</v>
      </c>
      <c r="G184" s="19">
        <v>14.712929427215624</v>
      </c>
      <c r="H184" s="19">
        <v>0</v>
      </c>
      <c r="I184" s="19">
        <v>0</v>
      </c>
      <c r="J184" s="19">
        <v>0</v>
      </c>
    </row>
    <row r="185" spans="1:10" x14ac:dyDescent="0.3">
      <c r="A185" s="19" t="str">
        <f>B2&amp;C164&amp;D185</f>
        <v>DISTRIBUCION VOLUMEN X CRITERIO (kg ó litros)T.Zumo+Horchata+MostoDE 50 A 59 AÑOS</v>
      </c>
      <c r="B185" s="19">
        <v>0</v>
      </c>
      <c r="C185" s="19">
        <v>0</v>
      </c>
      <c r="D185" s="19" t="s">
        <v>159</v>
      </c>
      <c r="E185" s="19">
        <v>55.1793813197717</v>
      </c>
      <c r="F185" s="19">
        <v>44.933279575951154</v>
      </c>
      <c r="G185" s="19">
        <v>36.220623589915512</v>
      </c>
      <c r="H185" s="19">
        <v>0</v>
      </c>
      <c r="I185" s="19">
        <v>0</v>
      </c>
      <c r="J185" s="19">
        <v>0</v>
      </c>
    </row>
    <row r="186" spans="1:10" x14ac:dyDescent="0.3">
      <c r="A186" s="19" t="str">
        <f>B2&amp;C164&amp;D186</f>
        <v>DISTRIBUCION VOLUMEN X CRITERIO (kg ó litros)T.Zumo+Horchata+MostoDE 60 A 75 AÑOS</v>
      </c>
      <c r="B186" s="19">
        <v>0</v>
      </c>
      <c r="C186" s="19">
        <v>0</v>
      </c>
      <c r="D186" s="19" t="s">
        <v>160</v>
      </c>
      <c r="E186" s="19">
        <v>20.817332058791276</v>
      </c>
      <c r="F186" s="19">
        <v>2.3186568127117604</v>
      </c>
      <c r="G186" s="19">
        <v>11.890476067287292</v>
      </c>
      <c r="H186" s="19">
        <v>0</v>
      </c>
      <c r="I186" s="19">
        <v>0</v>
      </c>
      <c r="J186" s="19">
        <v>0</v>
      </c>
    </row>
    <row r="187" spans="1:10" x14ac:dyDescent="0.3">
      <c r="A187" s="19" t="str">
        <f>B2&amp;C164&amp;D187</f>
        <v>DISTRIBUCION VOLUMEN X CRITERIO (kg ó litros)T.Zumo+Horchata+MostoALTA Y MEDIA ALTA</v>
      </c>
      <c r="B187" s="19">
        <v>0</v>
      </c>
      <c r="C187" s="19">
        <v>0</v>
      </c>
      <c r="D187" s="19" t="s">
        <v>161</v>
      </c>
      <c r="E187" s="19">
        <v>9.0978657263152325</v>
      </c>
      <c r="F187" s="19">
        <v>11.325855351201419</v>
      </c>
      <c r="G187" s="19">
        <v>4.0044384309223551</v>
      </c>
      <c r="H187" s="19">
        <v>0</v>
      </c>
      <c r="I187" s="19">
        <v>0</v>
      </c>
      <c r="J187" s="19">
        <v>0</v>
      </c>
    </row>
    <row r="188" spans="1:10" x14ac:dyDescent="0.3">
      <c r="A188" s="19" t="str">
        <f>B2&amp;C164&amp;D188</f>
        <v>DISTRIBUCION VOLUMEN X CRITERIO (kg ó litros)T.Zumo+Horchata+MostoMEDIA</v>
      </c>
      <c r="B188" s="19">
        <v>0</v>
      </c>
      <c r="C188" s="19">
        <v>0</v>
      </c>
      <c r="D188" s="19" t="s">
        <v>162</v>
      </c>
      <c r="E188" s="19">
        <v>27.565586480961489</v>
      </c>
      <c r="F188" s="19">
        <v>13.98321162832282</v>
      </c>
      <c r="G188" s="19">
        <v>12.474395959945504</v>
      </c>
      <c r="H188" s="19">
        <v>0</v>
      </c>
      <c r="I188" s="19">
        <v>0</v>
      </c>
      <c r="J188" s="19">
        <v>0</v>
      </c>
    </row>
    <row r="189" spans="1:10" x14ac:dyDescent="0.3">
      <c r="A189" s="19" t="str">
        <f>B2&amp;C164&amp;D189</f>
        <v>DISTRIBUCION VOLUMEN X CRITERIO (kg ó litros)T.Zumo+Horchata+MostoMEDIA BAJA</v>
      </c>
      <c r="B189" s="19">
        <v>0</v>
      </c>
      <c r="C189" s="19">
        <v>0</v>
      </c>
      <c r="D189" s="19" t="s">
        <v>163</v>
      </c>
      <c r="E189" s="19">
        <v>36.48322857633211</v>
      </c>
      <c r="F189" s="19">
        <v>51.219070659417653</v>
      </c>
      <c r="G189" s="19">
        <v>27.205428077747808</v>
      </c>
      <c r="H189" s="19">
        <v>0</v>
      </c>
      <c r="I189" s="19">
        <v>0</v>
      </c>
      <c r="J189" s="19">
        <v>0</v>
      </c>
    </row>
    <row r="190" spans="1:10" x14ac:dyDescent="0.3">
      <c r="A190" s="19" t="str">
        <f>B2&amp;C164&amp;D190</f>
        <v>DISTRIBUCION VOLUMEN X CRITERIO (kg ó litros)T.Zumo+Horchata+MostoBAJA</v>
      </c>
      <c r="B190" s="19">
        <v>0</v>
      </c>
      <c r="C190" s="19">
        <v>0</v>
      </c>
      <c r="D190" s="19" t="s">
        <v>164</v>
      </c>
      <c r="E190" s="19">
        <v>26.853311794934459</v>
      </c>
      <c r="F190" s="19">
        <v>23.471862080958612</v>
      </c>
      <c r="G190" s="19">
        <v>56.315720624028224</v>
      </c>
      <c r="H190" s="19">
        <v>0</v>
      </c>
      <c r="I190" s="19">
        <v>0</v>
      </c>
      <c r="J190" s="19">
        <v>0</v>
      </c>
    </row>
    <row r="191" spans="1:10" x14ac:dyDescent="0.3">
      <c r="A191" s="19" t="str">
        <f>B2&amp;C191&amp;D191</f>
        <v>DISTRIBUCION VOLUMEN X CRITERIO (kg ó litros)Agua EnvasadaT.ESPAÑA</v>
      </c>
      <c r="B191" s="19">
        <v>0</v>
      </c>
      <c r="C191" s="19" t="s">
        <v>109</v>
      </c>
      <c r="D191" s="19" t="s">
        <v>59</v>
      </c>
      <c r="E191" s="19">
        <v>100</v>
      </c>
      <c r="F191" s="19">
        <v>100</v>
      </c>
      <c r="G191" s="19">
        <v>100</v>
      </c>
      <c r="H191" s="19">
        <v>0</v>
      </c>
      <c r="I191" s="19">
        <v>0</v>
      </c>
      <c r="J191" s="19">
        <v>0</v>
      </c>
    </row>
    <row r="192" spans="1:10" x14ac:dyDescent="0.3">
      <c r="A192" s="19" t="str">
        <f>B2&amp;C191&amp;D192</f>
        <v>DISTRIBUCION VOLUMEN X CRITERIO (kg ó litros)Agua EnvasadaBCN AM</v>
      </c>
      <c r="B192" s="19">
        <v>0</v>
      </c>
      <c r="C192" s="19">
        <v>0</v>
      </c>
      <c r="D192" s="19" t="s">
        <v>147</v>
      </c>
      <c r="E192" s="19">
        <v>3.9292881079279711</v>
      </c>
      <c r="F192" s="19">
        <v>19.437295352549153</v>
      </c>
      <c r="G192" s="19">
        <v>6.9139075184480463</v>
      </c>
      <c r="H192" s="19">
        <v>0</v>
      </c>
      <c r="I192" s="19">
        <v>0</v>
      </c>
      <c r="J192" s="19">
        <v>0</v>
      </c>
    </row>
    <row r="193" spans="1:10" x14ac:dyDescent="0.3">
      <c r="A193" s="19" t="str">
        <f>B2&amp;C191&amp;D193</f>
        <v>DISTRIBUCION VOLUMEN X CRITERIO (kg ó litros)Agua EnvasadaREST.CAT ARAGON</v>
      </c>
      <c r="B193" s="19">
        <v>0</v>
      </c>
      <c r="C193" s="19">
        <v>0</v>
      </c>
      <c r="D193" s="19" t="s">
        <v>148</v>
      </c>
      <c r="E193" s="19">
        <v>20.113076169079594</v>
      </c>
      <c r="F193" s="19">
        <v>15.34939271620382</v>
      </c>
      <c r="G193" s="19">
        <v>10.061204347165241</v>
      </c>
      <c r="H193" s="19">
        <v>0</v>
      </c>
      <c r="I193" s="19">
        <v>0</v>
      </c>
      <c r="J193" s="19">
        <v>0</v>
      </c>
    </row>
    <row r="194" spans="1:10" x14ac:dyDescent="0.3">
      <c r="A194" s="19" t="str">
        <f>B2&amp;C191&amp;D194</f>
        <v>DISTRIBUCION VOLUMEN X CRITERIO (kg ó litros)Agua EnvasadaLEVANTE</v>
      </c>
      <c r="B194" s="19">
        <v>0</v>
      </c>
      <c r="C194" s="19">
        <v>0</v>
      </c>
      <c r="D194" s="19" t="s">
        <v>149</v>
      </c>
      <c r="E194" s="19">
        <v>17.226210754408473</v>
      </c>
      <c r="F194" s="19">
        <v>18.679834932087783</v>
      </c>
      <c r="G194" s="19">
        <v>12.36152292522698</v>
      </c>
      <c r="H194" s="19">
        <v>0</v>
      </c>
      <c r="I194" s="19">
        <v>0</v>
      </c>
      <c r="J194" s="19">
        <v>0</v>
      </c>
    </row>
    <row r="195" spans="1:10" x14ac:dyDescent="0.3">
      <c r="A195" s="19" t="str">
        <f>B2&amp;C191&amp;D195</f>
        <v>DISTRIBUCION VOLUMEN X CRITERIO (kg ó litros)Agua EnvasadaANDALUCIA</v>
      </c>
      <c r="B195" s="19">
        <v>0</v>
      </c>
      <c r="C195" s="19">
        <v>0</v>
      </c>
      <c r="D195" s="19" t="s">
        <v>150</v>
      </c>
      <c r="E195" s="19">
        <v>22.472270387708836</v>
      </c>
      <c r="F195" s="19">
        <v>15.325395417146778</v>
      </c>
      <c r="G195" s="19">
        <v>27.841223045391061</v>
      </c>
      <c r="H195" s="19">
        <v>0</v>
      </c>
      <c r="I195" s="19">
        <v>0</v>
      </c>
      <c r="J195" s="19">
        <v>0</v>
      </c>
    </row>
    <row r="196" spans="1:10" x14ac:dyDescent="0.3">
      <c r="A196" s="19" t="str">
        <f>B2&amp;C191&amp;D196</f>
        <v>DISTRIBUCION VOLUMEN X CRITERIO (kg ó litros)Agua EnvasadaMDD AM</v>
      </c>
      <c r="B196" s="19">
        <v>0</v>
      </c>
      <c r="C196" s="19">
        <v>0</v>
      </c>
      <c r="D196" s="19" t="s">
        <v>151</v>
      </c>
      <c r="E196" s="19">
        <v>8.5874474066075397</v>
      </c>
      <c r="F196" s="19">
        <v>5.9946737067972311</v>
      </c>
      <c r="G196" s="19">
        <v>6.1283674262619536</v>
      </c>
      <c r="H196" s="19">
        <v>0</v>
      </c>
      <c r="I196" s="19">
        <v>0</v>
      </c>
      <c r="J196" s="19">
        <v>0</v>
      </c>
    </row>
    <row r="197" spans="1:10" x14ac:dyDescent="0.3">
      <c r="A197" s="19" t="str">
        <f>B2&amp;C191&amp;D197</f>
        <v>DISTRIBUCION VOLUMEN X CRITERIO (kg ó litros)Agua EnvasadaRTO CENTRO</v>
      </c>
      <c r="B197" s="19">
        <v>0</v>
      </c>
      <c r="C197" s="19">
        <v>0</v>
      </c>
      <c r="D197" s="19" t="s">
        <v>152</v>
      </c>
      <c r="E197" s="19">
        <v>6.9312762750074777</v>
      </c>
      <c r="F197" s="19">
        <v>3.9691560339503837</v>
      </c>
      <c r="G197" s="19">
        <v>6.5455523879066417</v>
      </c>
      <c r="H197" s="19">
        <v>0</v>
      </c>
      <c r="I197" s="19">
        <v>0</v>
      </c>
      <c r="J197" s="19">
        <v>0</v>
      </c>
    </row>
    <row r="198" spans="1:10" x14ac:dyDescent="0.3">
      <c r="A198" s="19" t="str">
        <f>B2&amp;C191&amp;D198</f>
        <v>DISTRIBUCION VOLUMEN X CRITERIO (kg ó litros)Agua EnvasadaNORTE-CENTRO</v>
      </c>
      <c r="B198" s="19">
        <v>0</v>
      </c>
      <c r="C198" s="19">
        <v>0</v>
      </c>
      <c r="D198" s="19" t="s">
        <v>153</v>
      </c>
      <c r="E198" s="19">
        <v>10.30028207075771</v>
      </c>
      <c r="F198" s="19">
        <v>15.427811699304094</v>
      </c>
      <c r="G198" s="19">
        <v>11.837276529407164</v>
      </c>
      <c r="H198" s="19">
        <v>0</v>
      </c>
      <c r="I198" s="19">
        <v>0</v>
      </c>
      <c r="J198" s="19">
        <v>0</v>
      </c>
    </row>
    <row r="199" spans="1:10" x14ac:dyDescent="0.3">
      <c r="A199" s="19" t="str">
        <f>B2&amp;C191&amp;D199</f>
        <v>DISTRIBUCION VOLUMEN X CRITERIO (kg ó litros)Agua EnvasadaNOROESTE</v>
      </c>
      <c r="B199" s="19">
        <v>0</v>
      </c>
      <c r="C199" s="19">
        <v>0</v>
      </c>
      <c r="D199" s="19" t="s">
        <v>154</v>
      </c>
      <c r="E199" s="19">
        <v>10.440144581499872</v>
      </c>
      <c r="F199" s="19">
        <v>5.8164490717636745</v>
      </c>
      <c r="G199" s="19">
        <v>18.310938047914345</v>
      </c>
      <c r="H199" s="19">
        <v>0</v>
      </c>
      <c r="I199" s="19">
        <v>0</v>
      </c>
      <c r="J199" s="19">
        <v>0</v>
      </c>
    </row>
    <row r="200" spans="1:10" x14ac:dyDescent="0.3">
      <c r="A200" s="19" t="str">
        <f>B2&amp;C191&amp;D200</f>
        <v>DISTRIBUCION VOLUMEN X CRITERIO (kg ó litros)Agua Envasada&lt;2MIL</v>
      </c>
      <c r="B200" s="19">
        <v>0</v>
      </c>
      <c r="C200" s="19">
        <v>0</v>
      </c>
      <c r="D200" s="19" t="s">
        <v>29</v>
      </c>
      <c r="E200" s="19">
        <v>1.9169983998652833</v>
      </c>
      <c r="F200" s="19">
        <v>0.84515201473931412</v>
      </c>
      <c r="G200" s="19">
        <v>1.4358421792701372</v>
      </c>
      <c r="H200" s="19">
        <v>0</v>
      </c>
      <c r="I200" s="19">
        <v>0</v>
      </c>
      <c r="J200" s="19">
        <v>0</v>
      </c>
    </row>
    <row r="201" spans="1:10" x14ac:dyDescent="0.3">
      <c r="A201" s="19" t="str">
        <f>B2&amp;C191&amp;D201</f>
        <v>DISTRIBUCION VOLUMEN X CRITERIO (kg ó litros)Agua Envasada2-5MIL</v>
      </c>
      <c r="B201" s="19">
        <v>0</v>
      </c>
      <c r="C201" s="19">
        <v>0</v>
      </c>
      <c r="D201" s="19" t="s">
        <v>32</v>
      </c>
      <c r="E201" s="19">
        <v>5.0025063533529117</v>
      </c>
      <c r="F201" s="19">
        <v>7.8861652837784044</v>
      </c>
      <c r="G201" s="19">
        <v>10.536967551953099</v>
      </c>
      <c r="H201" s="19">
        <v>0</v>
      </c>
      <c r="I201" s="19">
        <v>0</v>
      </c>
      <c r="J201" s="19">
        <v>0</v>
      </c>
    </row>
    <row r="202" spans="1:10" x14ac:dyDescent="0.3">
      <c r="A202" s="19" t="str">
        <f>B2&amp;C191&amp;D202</f>
        <v>DISTRIBUCION VOLUMEN X CRITERIO (kg ó litros)Agua Envasada5-10MIL</v>
      </c>
      <c r="B202" s="19">
        <v>0</v>
      </c>
      <c r="C202" s="19">
        <v>0</v>
      </c>
      <c r="D202" s="19" t="s">
        <v>34</v>
      </c>
      <c r="E202" s="19">
        <v>12.17114447021828</v>
      </c>
      <c r="F202" s="19">
        <v>10.580910449961126</v>
      </c>
      <c r="G202" s="19">
        <v>17.318311807890684</v>
      </c>
      <c r="H202" s="19">
        <v>0</v>
      </c>
      <c r="I202" s="19">
        <v>0</v>
      </c>
      <c r="J202" s="19">
        <v>0</v>
      </c>
    </row>
    <row r="203" spans="1:10" x14ac:dyDescent="0.3">
      <c r="A203" s="19" t="str">
        <f>B2&amp;C191&amp;D203</f>
        <v>DISTRIBUCION VOLUMEN X CRITERIO (kg ó litros)Agua Envasada10-30MIL</v>
      </c>
      <c r="B203" s="19">
        <v>0</v>
      </c>
      <c r="C203" s="19">
        <v>0</v>
      </c>
      <c r="D203" s="19" t="s">
        <v>36</v>
      </c>
      <c r="E203" s="19">
        <v>33.30675262517758</v>
      </c>
      <c r="F203" s="19">
        <v>20.649427333326276</v>
      </c>
      <c r="G203" s="19">
        <v>20.757138437341212</v>
      </c>
      <c r="H203" s="19">
        <v>0</v>
      </c>
      <c r="I203" s="19">
        <v>0</v>
      </c>
      <c r="J203" s="19">
        <v>0</v>
      </c>
    </row>
    <row r="204" spans="1:10" x14ac:dyDescent="0.3">
      <c r="A204" s="19" t="str">
        <f>B2&amp;C191&amp;D204</f>
        <v>DISTRIBUCION VOLUMEN X CRITERIO (kg ó litros)Agua Envasada30-100MIL</v>
      </c>
      <c r="B204" s="19">
        <v>0</v>
      </c>
      <c r="C204" s="19">
        <v>0</v>
      </c>
      <c r="D204" s="19" t="s">
        <v>38</v>
      </c>
      <c r="E204" s="19">
        <v>18.743920693141519</v>
      </c>
      <c r="F204" s="19">
        <v>28.070143435327182</v>
      </c>
      <c r="G204" s="19">
        <v>25.322452667470181</v>
      </c>
      <c r="H204" s="19">
        <v>0</v>
      </c>
      <c r="I204" s="19">
        <v>0</v>
      </c>
      <c r="J204" s="19">
        <v>0</v>
      </c>
    </row>
    <row r="205" spans="1:10" x14ac:dyDescent="0.3">
      <c r="A205" s="19" t="str">
        <f>B2&amp;C191&amp;D205</f>
        <v>DISTRIBUCION VOLUMEN X CRITERIO (kg ó litros)Agua Envasada100-200MIL</v>
      </c>
      <c r="B205" s="19">
        <v>0</v>
      </c>
      <c r="C205" s="19">
        <v>0</v>
      </c>
      <c r="D205" s="19" t="s">
        <v>40</v>
      </c>
      <c r="E205" s="19">
        <v>8.3366719890103607</v>
      </c>
      <c r="F205" s="19">
        <v>4.6982915870412878</v>
      </c>
      <c r="G205" s="19">
        <v>6.4213179857546834</v>
      </c>
      <c r="H205" s="19">
        <v>0</v>
      </c>
      <c r="I205" s="19">
        <v>0</v>
      </c>
      <c r="J205" s="19">
        <v>0</v>
      </c>
    </row>
    <row r="206" spans="1:10" x14ac:dyDescent="0.3">
      <c r="A206" s="19" t="str">
        <f>B2&amp;C191&amp;D206</f>
        <v>DISTRIBUCION VOLUMEN X CRITERIO (kg ó litros)Agua Envasada200-500MIL</v>
      </c>
      <c r="B206" s="19">
        <v>0</v>
      </c>
      <c r="C206" s="19">
        <v>0</v>
      </c>
      <c r="D206" s="19" t="s">
        <v>42</v>
      </c>
      <c r="E206" s="19">
        <v>8.1036864167441305</v>
      </c>
      <c r="F206" s="19">
        <v>8.9527499905758425</v>
      </c>
      <c r="G206" s="19">
        <v>6.5141987497098777</v>
      </c>
      <c r="H206" s="19">
        <v>0</v>
      </c>
      <c r="I206" s="19">
        <v>0</v>
      </c>
      <c r="J206" s="19">
        <v>0</v>
      </c>
    </row>
    <row r="207" spans="1:10" x14ac:dyDescent="0.3">
      <c r="A207" s="19" t="str">
        <f>B2&amp;C191&amp;D207</f>
        <v>DISTRIBUCION VOLUMEN X CRITERIO (kg ó litros)Agua Envasada&gt;500MIL</v>
      </c>
      <c r="B207" s="19">
        <v>0</v>
      </c>
      <c r="C207" s="19">
        <v>0</v>
      </c>
      <c r="D207" s="19" t="s">
        <v>44</v>
      </c>
      <c r="E207" s="19">
        <v>12.418315819953603</v>
      </c>
      <c r="F207" s="19">
        <v>18.317164911974228</v>
      </c>
      <c r="G207" s="19">
        <v>11.693754571767224</v>
      </c>
      <c r="H207" s="19">
        <v>0</v>
      </c>
      <c r="I207" s="19">
        <v>0</v>
      </c>
      <c r="J207" s="19">
        <v>0</v>
      </c>
    </row>
    <row r="208" spans="1:10" x14ac:dyDescent="0.3">
      <c r="A208" s="19" t="str">
        <f>B2&amp;C191&amp;D208</f>
        <v>DISTRIBUCION VOLUMEN X CRITERIO (kg ó litros)Agua EnvasadaDE 15 A 19 AÑOS</v>
      </c>
      <c r="B208" s="19">
        <v>0</v>
      </c>
      <c r="C208" s="19">
        <v>0</v>
      </c>
      <c r="D208" s="19" t="s">
        <v>155</v>
      </c>
      <c r="E208" s="19">
        <v>6.3357306920056811</v>
      </c>
      <c r="F208" s="19">
        <v>3.6450953356454789</v>
      </c>
      <c r="G208" s="19">
        <v>1.5411317193311675</v>
      </c>
      <c r="H208" s="19">
        <v>0</v>
      </c>
      <c r="I208" s="19">
        <v>0</v>
      </c>
      <c r="J208" s="19">
        <v>0</v>
      </c>
    </row>
    <row r="209" spans="1:10" x14ac:dyDescent="0.3">
      <c r="A209" s="19" t="str">
        <f>B2&amp;C191&amp;D209</f>
        <v>DISTRIBUCION VOLUMEN X CRITERIO (kg ó litros)Agua EnvasadaDE 20 A 24 AÑOS</v>
      </c>
      <c r="B209" s="19">
        <v>0</v>
      </c>
      <c r="C209" s="19">
        <v>0</v>
      </c>
      <c r="D209" s="19" t="s">
        <v>156</v>
      </c>
      <c r="E209" s="19">
        <v>7.6334659522695389</v>
      </c>
      <c r="F209" s="19">
        <v>2.6189770684877538</v>
      </c>
      <c r="G209" s="19">
        <v>3.9731219752452924</v>
      </c>
      <c r="H209" s="19">
        <v>0</v>
      </c>
      <c r="I209" s="19">
        <v>0</v>
      </c>
      <c r="J209" s="19">
        <v>0</v>
      </c>
    </row>
    <row r="210" spans="1:10" x14ac:dyDescent="0.3">
      <c r="A210" s="19" t="str">
        <f>B2&amp;C191&amp;D210</f>
        <v>DISTRIBUCION VOLUMEN X CRITERIO (kg ó litros)Agua EnvasadaDE 25 A 34 AÑOS</v>
      </c>
      <c r="B210" s="19">
        <v>0</v>
      </c>
      <c r="C210" s="19">
        <v>0</v>
      </c>
      <c r="D210" s="19" t="s">
        <v>157</v>
      </c>
      <c r="E210" s="19">
        <v>14.863239233009082</v>
      </c>
      <c r="F210" s="19">
        <v>9.5236189058236143</v>
      </c>
      <c r="G210" s="19">
        <v>7.5539019861033925</v>
      </c>
      <c r="H210" s="19">
        <v>0</v>
      </c>
      <c r="I210" s="19">
        <v>0</v>
      </c>
      <c r="J210" s="19">
        <v>0</v>
      </c>
    </row>
    <row r="211" spans="1:10" x14ac:dyDescent="0.3">
      <c r="A211" s="19" t="str">
        <f>B2&amp;C191&amp;D211</f>
        <v>DISTRIBUCION VOLUMEN X CRITERIO (kg ó litros)Agua EnvasadaDE 35 A 49 AÑOS</v>
      </c>
      <c r="B211" s="19">
        <v>0</v>
      </c>
      <c r="C211" s="19">
        <v>0</v>
      </c>
      <c r="D211" s="19" t="s">
        <v>158</v>
      </c>
      <c r="E211" s="19">
        <v>33.580229039294963</v>
      </c>
      <c r="F211" s="19">
        <v>42.549002519796105</v>
      </c>
      <c r="G211" s="19">
        <v>43.448464570483395</v>
      </c>
      <c r="H211" s="19">
        <v>0</v>
      </c>
      <c r="I211" s="19">
        <v>0</v>
      </c>
      <c r="J211" s="19">
        <v>0</v>
      </c>
    </row>
    <row r="212" spans="1:10" x14ac:dyDescent="0.3">
      <c r="A212" s="19" t="str">
        <f>B2&amp;C191&amp;D212</f>
        <v>DISTRIBUCION VOLUMEN X CRITERIO (kg ó litros)Agua EnvasadaDE 50 A 59 AÑOS</v>
      </c>
      <c r="B212" s="19">
        <v>0</v>
      </c>
      <c r="C212" s="19">
        <v>0</v>
      </c>
      <c r="D212" s="19" t="s">
        <v>159</v>
      </c>
      <c r="E212" s="19">
        <v>22.791314611371508</v>
      </c>
      <c r="F212" s="19">
        <v>22.137290682043798</v>
      </c>
      <c r="G212" s="19">
        <v>35.213286639920739</v>
      </c>
      <c r="H212" s="19">
        <v>0</v>
      </c>
      <c r="I212" s="19">
        <v>0</v>
      </c>
      <c r="J212" s="19">
        <v>0</v>
      </c>
    </row>
    <row r="213" spans="1:10" x14ac:dyDescent="0.3">
      <c r="A213" s="19" t="str">
        <f>B2&amp;C191&amp;D213</f>
        <v>DISTRIBUCION VOLUMEN X CRITERIO (kg ó litros)Agua EnvasadaDE 60 A 75 AÑOS</v>
      </c>
      <c r="B213" s="19">
        <v>0</v>
      </c>
      <c r="C213" s="19">
        <v>0</v>
      </c>
      <c r="D213" s="19" t="s">
        <v>160</v>
      </c>
      <c r="E213" s="19">
        <v>14.796018296009702</v>
      </c>
      <c r="F213" s="19">
        <v>19.526014134616016</v>
      </c>
      <c r="G213" s="19">
        <v>8.2700836233765571</v>
      </c>
      <c r="H213" s="19">
        <v>0</v>
      </c>
      <c r="I213" s="19">
        <v>0</v>
      </c>
      <c r="J213" s="19">
        <v>0</v>
      </c>
    </row>
    <row r="214" spans="1:10" x14ac:dyDescent="0.3">
      <c r="A214" s="19" t="str">
        <f>B2&amp;C191&amp;D214</f>
        <v>DISTRIBUCION VOLUMEN X CRITERIO (kg ó litros)Agua EnvasadaALTA Y MEDIA ALTA</v>
      </c>
      <c r="B214" s="19">
        <v>0</v>
      </c>
      <c r="C214" s="19">
        <v>0</v>
      </c>
      <c r="D214" s="19" t="s">
        <v>161</v>
      </c>
      <c r="E214" s="19">
        <v>21.259160655254139</v>
      </c>
      <c r="F214" s="19">
        <v>34.410995516088775</v>
      </c>
      <c r="G214" s="19">
        <v>18.314994895692045</v>
      </c>
      <c r="H214" s="19">
        <v>0</v>
      </c>
      <c r="I214" s="19">
        <v>0</v>
      </c>
      <c r="J214" s="19">
        <v>0</v>
      </c>
    </row>
    <row r="215" spans="1:10" x14ac:dyDescent="0.3">
      <c r="A215" s="19" t="str">
        <f>B2&amp;C191&amp;D215</f>
        <v>DISTRIBUCION VOLUMEN X CRITERIO (kg ó litros)Agua EnvasadaMEDIA</v>
      </c>
      <c r="B215" s="19">
        <v>0</v>
      </c>
      <c r="C215" s="19">
        <v>0</v>
      </c>
      <c r="D215" s="19" t="s">
        <v>162</v>
      </c>
      <c r="E215" s="19">
        <v>24.61912959190964</v>
      </c>
      <c r="F215" s="19">
        <v>30.593368173736362</v>
      </c>
      <c r="G215" s="19">
        <v>33.278457978624338</v>
      </c>
      <c r="H215" s="19">
        <v>0</v>
      </c>
      <c r="I215" s="19">
        <v>0</v>
      </c>
      <c r="J215" s="19">
        <v>0</v>
      </c>
    </row>
    <row r="216" spans="1:10" x14ac:dyDescent="0.3">
      <c r="A216" s="19" t="str">
        <f>B2&amp;C191&amp;D216</f>
        <v>DISTRIBUCION VOLUMEN X CRITERIO (kg ó litros)Agua EnvasadaMEDIA BAJA</v>
      </c>
      <c r="B216" s="19">
        <v>0</v>
      </c>
      <c r="C216" s="19">
        <v>0</v>
      </c>
      <c r="D216" s="19" t="s">
        <v>163</v>
      </c>
      <c r="E216" s="19">
        <v>38.676935513499686</v>
      </c>
      <c r="F216" s="19">
        <v>26.624087540046531</v>
      </c>
      <c r="G216" s="19">
        <v>18.086951534258979</v>
      </c>
      <c r="H216" s="19">
        <v>0</v>
      </c>
      <c r="I216" s="19">
        <v>0</v>
      </c>
      <c r="J216" s="19">
        <v>0</v>
      </c>
    </row>
    <row r="217" spans="1:10" x14ac:dyDescent="0.3">
      <c r="A217" s="19" t="str">
        <f>B2&amp;C191&amp;D217</f>
        <v>DISTRIBUCION VOLUMEN X CRITERIO (kg ó litros)Agua EnvasadaBAJA</v>
      </c>
      <c r="B217" s="19">
        <v>0</v>
      </c>
      <c r="C217" s="19">
        <v>0</v>
      </c>
      <c r="D217" s="19" t="s">
        <v>164</v>
      </c>
      <c r="E217" s="19">
        <v>15.444776130714184</v>
      </c>
      <c r="F217" s="19">
        <v>8.3715531639616128</v>
      </c>
      <c r="G217" s="19">
        <v>30.319590463024625</v>
      </c>
      <c r="H217" s="19">
        <v>0</v>
      </c>
      <c r="I217" s="19">
        <v>0</v>
      </c>
      <c r="J217" s="19">
        <v>0</v>
      </c>
    </row>
    <row r="218" spans="1:10" x14ac:dyDescent="0.3">
      <c r="A218" s="19" t="str">
        <f>B2&amp;C218&amp;D218</f>
        <v>DISTRIBUCION VOLUMEN X CRITERIO (kg ó litros)Bebidas RefrescantesT.ESPAÑA</v>
      </c>
      <c r="B218" s="19">
        <v>0</v>
      </c>
      <c r="C218" s="19" t="s">
        <v>110</v>
      </c>
      <c r="D218" s="19" t="s">
        <v>59</v>
      </c>
      <c r="E218" s="19">
        <v>100</v>
      </c>
      <c r="F218" s="19">
        <v>100</v>
      </c>
      <c r="G218" s="19">
        <v>100</v>
      </c>
      <c r="H218" s="19">
        <v>0</v>
      </c>
      <c r="I218" s="19">
        <v>0</v>
      </c>
      <c r="J218" s="19">
        <v>0</v>
      </c>
    </row>
    <row r="219" spans="1:10" x14ac:dyDescent="0.3">
      <c r="A219" s="19" t="str">
        <f>B2&amp;C218&amp;D219</f>
        <v>DISTRIBUCION VOLUMEN X CRITERIO (kg ó litros)Bebidas RefrescantesBCN AM</v>
      </c>
      <c r="B219" s="19">
        <v>0</v>
      </c>
      <c r="C219" s="19">
        <v>0</v>
      </c>
      <c r="D219" s="19" t="s">
        <v>147</v>
      </c>
      <c r="E219" s="19">
        <v>3.8799551298447659</v>
      </c>
      <c r="F219" s="19">
        <v>2.9647166869709261</v>
      </c>
      <c r="G219" s="19">
        <v>3.0518989163795416</v>
      </c>
      <c r="H219" s="19">
        <v>0</v>
      </c>
      <c r="I219" s="19">
        <v>0</v>
      </c>
      <c r="J219" s="19">
        <v>0</v>
      </c>
    </row>
    <row r="220" spans="1:10" x14ac:dyDescent="0.3">
      <c r="A220" s="19" t="str">
        <f>B2&amp;C218&amp;D220</f>
        <v>DISTRIBUCION VOLUMEN X CRITERIO (kg ó litros)Bebidas RefrescantesREST.CAT ARAGON</v>
      </c>
      <c r="B220" s="19">
        <v>0</v>
      </c>
      <c r="C220" s="19">
        <v>0</v>
      </c>
      <c r="D220" s="19" t="s">
        <v>148</v>
      </c>
      <c r="E220" s="19">
        <v>13.343642148735496</v>
      </c>
      <c r="F220" s="19">
        <v>21.050340043349003</v>
      </c>
      <c r="G220" s="19">
        <v>12.894210875903141</v>
      </c>
      <c r="H220" s="19">
        <v>0</v>
      </c>
      <c r="I220" s="19">
        <v>0</v>
      </c>
      <c r="J220" s="19">
        <v>0</v>
      </c>
    </row>
    <row r="221" spans="1:10" x14ac:dyDescent="0.3">
      <c r="A221" s="19" t="str">
        <f>B2&amp;C218&amp;D221</f>
        <v>DISTRIBUCION VOLUMEN X CRITERIO (kg ó litros)Bebidas RefrescantesLEVANTE</v>
      </c>
      <c r="B221" s="19">
        <v>0</v>
      </c>
      <c r="C221" s="19">
        <v>0</v>
      </c>
      <c r="D221" s="19" t="s">
        <v>149</v>
      </c>
      <c r="E221" s="19">
        <v>10.455540483675984</v>
      </c>
      <c r="F221" s="19">
        <v>12.73021265795791</v>
      </c>
      <c r="G221" s="19">
        <v>18.182723563162529</v>
      </c>
      <c r="H221" s="19">
        <v>0</v>
      </c>
      <c r="I221" s="19">
        <v>0</v>
      </c>
      <c r="J221" s="19">
        <v>0</v>
      </c>
    </row>
    <row r="222" spans="1:10" x14ac:dyDescent="0.3">
      <c r="A222" s="19" t="str">
        <f>B2&amp;C218&amp;D222</f>
        <v>DISTRIBUCION VOLUMEN X CRITERIO (kg ó litros)Bebidas RefrescantesANDALUCIA</v>
      </c>
      <c r="B222" s="19">
        <v>0</v>
      </c>
      <c r="C222" s="19">
        <v>0</v>
      </c>
      <c r="D222" s="19" t="s">
        <v>150</v>
      </c>
      <c r="E222" s="19">
        <v>25.886838397066946</v>
      </c>
      <c r="F222" s="19">
        <v>28.766316761793835</v>
      </c>
      <c r="G222" s="19">
        <v>16.991761976324117</v>
      </c>
      <c r="H222" s="19">
        <v>0</v>
      </c>
      <c r="I222" s="19">
        <v>0</v>
      </c>
      <c r="J222" s="19">
        <v>0</v>
      </c>
    </row>
    <row r="223" spans="1:10" x14ac:dyDescent="0.3">
      <c r="A223" s="19" t="str">
        <f>B2&amp;C218&amp;D223</f>
        <v>DISTRIBUCION VOLUMEN X CRITERIO (kg ó litros)Bebidas RefrescantesMDD AM</v>
      </c>
      <c r="B223" s="19">
        <v>0</v>
      </c>
      <c r="C223" s="19">
        <v>0</v>
      </c>
      <c r="D223" s="19" t="s">
        <v>151</v>
      </c>
      <c r="E223" s="19">
        <v>15.537797458815906</v>
      </c>
      <c r="F223" s="19">
        <v>10.400327348753665</v>
      </c>
      <c r="G223" s="19">
        <v>20.70466636046848</v>
      </c>
      <c r="H223" s="19">
        <v>0</v>
      </c>
      <c r="I223" s="19">
        <v>0</v>
      </c>
      <c r="J223" s="19">
        <v>0</v>
      </c>
    </row>
    <row r="224" spans="1:10" x14ac:dyDescent="0.3">
      <c r="A224" s="19" t="str">
        <f>B2&amp;C218&amp;D224</f>
        <v>DISTRIBUCION VOLUMEN X CRITERIO (kg ó litros)Bebidas RefrescantesRTO CENTRO</v>
      </c>
      <c r="B224" s="19">
        <v>0</v>
      </c>
      <c r="C224" s="19">
        <v>0</v>
      </c>
      <c r="D224" s="19" t="s">
        <v>152</v>
      </c>
      <c r="E224" s="19">
        <v>7.266831587819067</v>
      </c>
      <c r="F224" s="19">
        <v>3.8165448719363413</v>
      </c>
      <c r="G224" s="19">
        <v>8.4562950789300917</v>
      </c>
      <c r="H224" s="19">
        <v>0</v>
      </c>
      <c r="I224" s="19">
        <v>0</v>
      </c>
      <c r="J224" s="19">
        <v>0</v>
      </c>
    </row>
    <row r="225" spans="1:10" x14ac:dyDescent="0.3">
      <c r="A225" s="19" t="str">
        <f>B2&amp;C218&amp;D225</f>
        <v>DISTRIBUCION VOLUMEN X CRITERIO (kg ó litros)Bebidas RefrescantesNORTE-CENTRO</v>
      </c>
      <c r="B225" s="19">
        <v>0</v>
      </c>
      <c r="C225" s="19">
        <v>0</v>
      </c>
      <c r="D225" s="19" t="s">
        <v>153</v>
      </c>
      <c r="E225" s="19">
        <v>10.657864719244071</v>
      </c>
      <c r="F225" s="19">
        <v>3.2947553151796374</v>
      </c>
      <c r="G225" s="19">
        <v>6.9853505587658029</v>
      </c>
      <c r="H225" s="19">
        <v>0</v>
      </c>
      <c r="I225" s="19">
        <v>0</v>
      </c>
      <c r="J225" s="19">
        <v>0</v>
      </c>
    </row>
    <row r="226" spans="1:10" x14ac:dyDescent="0.3">
      <c r="A226" s="19" t="str">
        <f>B2&amp;C218&amp;D226</f>
        <v>DISTRIBUCION VOLUMEN X CRITERIO (kg ó litros)Bebidas RefrescantesNOROESTE</v>
      </c>
      <c r="B226" s="19">
        <v>0</v>
      </c>
      <c r="C226" s="19">
        <v>0</v>
      </c>
      <c r="D226" s="19" t="s">
        <v>154</v>
      </c>
      <c r="E226" s="19">
        <v>12.97153227745814</v>
      </c>
      <c r="F226" s="19">
        <v>16.976781918426532</v>
      </c>
      <c r="G226" s="19">
        <v>12.733093169624649</v>
      </c>
      <c r="H226" s="19">
        <v>0</v>
      </c>
      <c r="I226" s="19">
        <v>0</v>
      </c>
      <c r="J226" s="19">
        <v>0</v>
      </c>
    </row>
    <row r="227" spans="1:10" x14ac:dyDescent="0.3">
      <c r="A227" s="19" t="str">
        <f>B2&amp;C218&amp;D227</f>
        <v>DISTRIBUCION VOLUMEN X CRITERIO (kg ó litros)Bebidas Refrescantes&lt;2MIL</v>
      </c>
      <c r="B227" s="19">
        <v>0</v>
      </c>
      <c r="C227" s="19">
        <v>0</v>
      </c>
      <c r="D227" s="19" t="s">
        <v>29</v>
      </c>
      <c r="E227" s="19">
        <v>3.0459334736261212</v>
      </c>
      <c r="F227" s="19">
        <v>2.0375693560093517</v>
      </c>
      <c r="G227" s="19">
        <v>0.48343206617151208</v>
      </c>
      <c r="H227" s="19">
        <v>0</v>
      </c>
      <c r="I227" s="19">
        <v>0</v>
      </c>
      <c r="J227" s="19">
        <v>0</v>
      </c>
    </row>
    <row r="228" spans="1:10" x14ac:dyDescent="0.3">
      <c r="A228" s="19" t="str">
        <f>B2&amp;C218&amp;D228</f>
        <v>DISTRIBUCION VOLUMEN X CRITERIO (kg ó litros)Bebidas Refrescantes2-5MIL</v>
      </c>
      <c r="B228" s="19">
        <v>0</v>
      </c>
      <c r="C228" s="19">
        <v>0</v>
      </c>
      <c r="D228" s="19" t="s">
        <v>32</v>
      </c>
      <c r="E228" s="19">
        <v>13.047404100459653</v>
      </c>
      <c r="F228" s="19">
        <v>6.9102730642567698</v>
      </c>
      <c r="G228" s="19">
        <v>7.5274322487348302</v>
      </c>
      <c r="H228" s="19">
        <v>0</v>
      </c>
      <c r="I228" s="19">
        <v>0</v>
      </c>
      <c r="J228" s="19">
        <v>0</v>
      </c>
    </row>
    <row r="229" spans="1:10" x14ac:dyDescent="0.3">
      <c r="A229" s="19" t="str">
        <f>B2&amp;C218&amp;D229</f>
        <v>DISTRIBUCION VOLUMEN X CRITERIO (kg ó litros)Bebidas Refrescantes5-10MIL</v>
      </c>
      <c r="B229" s="19">
        <v>0</v>
      </c>
      <c r="C229" s="19">
        <v>0</v>
      </c>
      <c r="D229" s="19" t="s">
        <v>34</v>
      </c>
      <c r="E229" s="19">
        <v>10.118467502770754</v>
      </c>
      <c r="F229" s="19">
        <v>18.864340970983591</v>
      </c>
      <c r="G229" s="19">
        <v>3.7962943724998484</v>
      </c>
      <c r="H229" s="19">
        <v>0</v>
      </c>
      <c r="I229" s="19">
        <v>0</v>
      </c>
      <c r="J229" s="19">
        <v>0</v>
      </c>
    </row>
    <row r="230" spans="1:10" x14ac:dyDescent="0.3">
      <c r="A230" s="19" t="str">
        <f>B2&amp;C218&amp;D230</f>
        <v>DISTRIBUCION VOLUMEN X CRITERIO (kg ó litros)Bebidas Refrescantes10-30MIL</v>
      </c>
      <c r="B230" s="19">
        <v>0</v>
      </c>
      <c r="C230" s="19">
        <v>0</v>
      </c>
      <c r="D230" s="19" t="s">
        <v>36</v>
      </c>
      <c r="E230" s="19">
        <v>12.538215158124851</v>
      </c>
      <c r="F230" s="19">
        <v>10.088273402583724</v>
      </c>
      <c r="G230" s="19">
        <v>21.219168882299368</v>
      </c>
      <c r="H230" s="19">
        <v>0</v>
      </c>
      <c r="I230" s="19">
        <v>0</v>
      </c>
      <c r="J230" s="19">
        <v>0</v>
      </c>
    </row>
    <row r="231" spans="1:10" x14ac:dyDescent="0.3">
      <c r="A231" s="19" t="str">
        <f>B2&amp;C218&amp;D231</f>
        <v>DISTRIBUCION VOLUMEN X CRITERIO (kg ó litros)Bebidas Refrescantes30-100MIL</v>
      </c>
      <c r="B231" s="19">
        <v>0</v>
      </c>
      <c r="C231" s="19">
        <v>0</v>
      </c>
      <c r="D231" s="19" t="s">
        <v>38</v>
      </c>
      <c r="E231" s="19">
        <v>13.725070127365399</v>
      </c>
      <c r="F231" s="19">
        <v>9.6186120186565347</v>
      </c>
      <c r="G231" s="19">
        <v>14.515537605160866</v>
      </c>
      <c r="H231" s="19">
        <v>0</v>
      </c>
      <c r="I231" s="19">
        <v>0</v>
      </c>
      <c r="J231" s="19">
        <v>0</v>
      </c>
    </row>
    <row r="232" spans="1:10" x14ac:dyDescent="0.3">
      <c r="A232" s="19" t="str">
        <f>B2&amp;C218&amp;D232</f>
        <v>DISTRIBUCION VOLUMEN X CRITERIO (kg ó litros)Bebidas Refrescantes100-200MIL</v>
      </c>
      <c r="B232" s="19">
        <v>0</v>
      </c>
      <c r="C232" s="19">
        <v>0</v>
      </c>
      <c r="D232" s="19" t="s">
        <v>40</v>
      </c>
      <c r="E232" s="19">
        <v>8.0786469358370105</v>
      </c>
      <c r="F232" s="19">
        <v>4.6270491923824739</v>
      </c>
      <c r="G232" s="19">
        <v>9.9833704197282991</v>
      </c>
      <c r="H232" s="19">
        <v>0</v>
      </c>
      <c r="I232" s="19">
        <v>0</v>
      </c>
      <c r="J232" s="19">
        <v>0</v>
      </c>
    </row>
    <row r="233" spans="1:10" x14ac:dyDescent="0.3">
      <c r="A233" s="19" t="str">
        <f>B2&amp;C218&amp;D233</f>
        <v>DISTRIBUCION VOLUMEN X CRITERIO (kg ó litros)Bebidas Refrescantes200-500MIL</v>
      </c>
      <c r="B233" s="19">
        <v>0</v>
      </c>
      <c r="C233" s="19">
        <v>0</v>
      </c>
      <c r="D233" s="19" t="s">
        <v>42</v>
      </c>
      <c r="E233" s="19">
        <v>20.052816043943782</v>
      </c>
      <c r="F233" s="19">
        <v>21.37174262651126</v>
      </c>
      <c r="G233" s="19">
        <v>14.215045879411095</v>
      </c>
      <c r="H233" s="19">
        <v>0</v>
      </c>
      <c r="I233" s="19">
        <v>0</v>
      </c>
      <c r="J233" s="19">
        <v>0</v>
      </c>
    </row>
    <row r="234" spans="1:10" x14ac:dyDescent="0.3">
      <c r="A234" s="19" t="str">
        <f>B2&amp;C218&amp;D234</f>
        <v>DISTRIBUCION VOLUMEN X CRITERIO (kg ó litros)Bebidas Refrescantes&gt;500MIL</v>
      </c>
      <c r="B234" s="19">
        <v>0</v>
      </c>
      <c r="C234" s="19">
        <v>0</v>
      </c>
      <c r="D234" s="19" t="s">
        <v>44</v>
      </c>
      <c r="E234" s="19">
        <v>19.393447311099109</v>
      </c>
      <c r="F234" s="19">
        <v>26.482137649266001</v>
      </c>
      <c r="G234" s="19">
        <v>28.259720816307599</v>
      </c>
      <c r="H234" s="19">
        <v>0</v>
      </c>
      <c r="I234" s="19">
        <v>0</v>
      </c>
      <c r="J234" s="19">
        <v>0</v>
      </c>
    </row>
    <row r="235" spans="1:10" x14ac:dyDescent="0.3">
      <c r="A235" s="19" t="str">
        <f>B2&amp;C218&amp;D235</f>
        <v>DISTRIBUCION VOLUMEN X CRITERIO (kg ó litros)Bebidas RefrescantesDE 15 A 19 AÑOS</v>
      </c>
      <c r="B235" s="19">
        <v>0</v>
      </c>
      <c r="C235" s="19">
        <v>0</v>
      </c>
      <c r="D235" s="19" t="s">
        <v>155</v>
      </c>
      <c r="E235" s="19">
        <v>5.5392131352528562</v>
      </c>
      <c r="F235" s="19">
        <v>13.969527324299097</v>
      </c>
      <c r="G235" s="19">
        <v>7.3717328888104641</v>
      </c>
      <c r="H235" s="19">
        <v>0</v>
      </c>
      <c r="I235" s="19">
        <v>0</v>
      </c>
      <c r="J235" s="19">
        <v>0</v>
      </c>
    </row>
    <row r="236" spans="1:10" x14ac:dyDescent="0.3">
      <c r="A236" s="19" t="str">
        <f>B2&amp;C218&amp;D236</f>
        <v>DISTRIBUCION VOLUMEN X CRITERIO (kg ó litros)Bebidas RefrescantesDE 20 A 24 AÑOS</v>
      </c>
      <c r="B236" s="19">
        <v>0</v>
      </c>
      <c r="C236" s="19">
        <v>0</v>
      </c>
      <c r="D236" s="19" t="s">
        <v>156</v>
      </c>
      <c r="E236" s="19">
        <v>21.755386940780848</v>
      </c>
      <c r="F236" s="19">
        <v>5.7834166220419609</v>
      </c>
      <c r="G236" s="19">
        <v>3.1289439537629278</v>
      </c>
      <c r="H236" s="19">
        <v>0</v>
      </c>
      <c r="I236" s="19">
        <v>0</v>
      </c>
      <c r="J236" s="19">
        <v>0</v>
      </c>
    </row>
    <row r="237" spans="1:10" x14ac:dyDescent="0.3">
      <c r="A237" s="19" t="str">
        <f>B2&amp;C218&amp;D237</f>
        <v>DISTRIBUCION VOLUMEN X CRITERIO (kg ó litros)Bebidas RefrescantesDE 25 A 34 AÑOS</v>
      </c>
      <c r="B237" s="19">
        <v>0</v>
      </c>
      <c r="C237" s="19">
        <v>0</v>
      </c>
      <c r="D237" s="19" t="s">
        <v>157</v>
      </c>
      <c r="E237" s="19">
        <v>16.533498043229571</v>
      </c>
      <c r="F237" s="19">
        <v>14.159775440089426</v>
      </c>
      <c r="G237" s="19">
        <v>16.416110557338669</v>
      </c>
      <c r="H237" s="19">
        <v>0</v>
      </c>
      <c r="I237" s="19">
        <v>0</v>
      </c>
      <c r="J237" s="19">
        <v>0</v>
      </c>
    </row>
    <row r="238" spans="1:10" x14ac:dyDescent="0.3">
      <c r="A238" s="19" t="str">
        <f>B2&amp;C218&amp;D238</f>
        <v>DISTRIBUCION VOLUMEN X CRITERIO (kg ó litros)Bebidas RefrescantesDE 35 A 49 AÑOS</v>
      </c>
      <c r="B238" s="19">
        <v>0</v>
      </c>
      <c r="C238" s="19">
        <v>0</v>
      </c>
      <c r="D238" s="19" t="s">
        <v>158</v>
      </c>
      <c r="E238" s="19">
        <v>19.877281537100494</v>
      </c>
      <c r="F238" s="19">
        <v>19.045271944851152</v>
      </c>
      <c r="G238" s="19">
        <v>28.695404415932668</v>
      </c>
      <c r="H238" s="19">
        <v>0</v>
      </c>
      <c r="I238" s="19">
        <v>0</v>
      </c>
      <c r="J238" s="19">
        <v>0</v>
      </c>
    </row>
    <row r="239" spans="1:10" x14ac:dyDescent="0.3">
      <c r="A239" s="19" t="str">
        <f>B2&amp;C218&amp;D239</f>
        <v>DISTRIBUCION VOLUMEN X CRITERIO (kg ó litros)Bebidas RefrescantesDE 50 A 59 AÑOS</v>
      </c>
      <c r="B239" s="19">
        <v>0</v>
      </c>
      <c r="C239" s="19">
        <v>0</v>
      </c>
      <c r="D239" s="19" t="s">
        <v>159</v>
      </c>
      <c r="E239" s="19">
        <v>24.779295615366568</v>
      </c>
      <c r="F239" s="19">
        <v>29.757350658984254</v>
      </c>
      <c r="G239" s="19">
        <v>31.628199611832486</v>
      </c>
      <c r="H239" s="19">
        <v>0</v>
      </c>
      <c r="I239" s="19">
        <v>0</v>
      </c>
      <c r="J239" s="19">
        <v>0</v>
      </c>
    </row>
    <row r="240" spans="1:10" x14ac:dyDescent="0.3">
      <c r="A240" s="19" t="str">
        <f>B2&amp;C218&amp;D240</f>
        <v>DISTRIBUCION VOLUMEN X CRITERIO (kg ó litros)Bebidas RefrescantesDE 60 A 75 AÑOS</v>
      </c>
      <c r="B240" s="19">
        <v>0</v>
      </c>
      <c r="C240" s="19">
        <v>0</v>
      </c>
      <c r="D240" s="19" t="s">
        <v>160</v>
      </c>
      <c r="E240" s="19">
        <v>11.515325138493889</v>
      </c>
      <c r="F240" s="19">
        <v>17.284656010480273</v>
      </c>
      <c r="G240" s="19">
        <v>12.759609579842463</v>
      </c>
      <c r="H240" s="19">
        <v>0</v>
      </c>
      <c r="I240" s="19">
        <v>0</v>
      </c>
      <c r="J240" s="19">
        <v>0</v>
      </c>
    </row>
    <row r="241" spans="1:10" x14ac:dyDescent="0.3">
      <c r="A241" s="19" t="str">
        <f>B2&amp;C218&amp;D241</f>
        <v>DISTRIBUCION VOLUMEN X CRITERIO (kg ó litros)Bebidas RefrescantesALTA Y MEDIA ALTA</v>
      </c>
      <c r="B241" s="19">
        <v>0</v>
      </c>
      <c r="C241" s="19">
        <v>0</v>
      </c>
      <c r="D241" s="19" t="s">
        <v>161</v>
      </c>
      <c r="E241" s="19">
        <v>9.9250701995367745</v>
      </c>
      <c r="F241" s="19">
        <v>17.35764632736635</v>
      </c>
      <c r="G241" s="19">
        <v>13.412544175619312</v>
      </c>
      <c r="H241" s="19">
        <v>0</v>
      </c>
      <c r="I241" s="19">
        <v>0</v>
      </c>
      <c r="J241" s="19">
        <v>0</v>
      </c>
    </row>
    <row r="242" spans="1:10" x14ac:dyDescent="0.3">
      <c r="A242" s="19" t="str">
        <f>B2&amp;C218&amp;D242</f>
        <v>DISTRIBUCION VOLUMEN X CRITERIO (kg ó litros)Bebidas RefrescantesMEDIA</v>
      </c>
      <c r="B242" s="19">
        <v>0</v>
      </c>
      <c r="C242" s="19">
        <v>0</v>
      </c>
      <c r="D242" s="19" t="s">
        <v>162</v>
      </c>
      <c r="E242" s="19">
        <v>20.923102480276672</v>
      </c>
      <c r="F242" s="19">
        <v>21.742691087021964</v>
      </c>
      <c r="G242" s="19">
        <v>30.545788108168132</v>
      </c>
      <c r="H242" s="19">
        <v>0</v>
      </c>
      <c r="I242" s="19">
        <v>0</v>
      </c>
      <c r="J242" s="19">
        <v>0</v>
      </c>
    </row>
    <row r="243" spans="1:10" x14ac:dyDescent="0.3">
      <c r="A243" s="19" t="str">
        <f>B2&amp;C218&amp;D243</f>
        <v>DISTRIBUCION VOLUMEN X CRITERIO (kg ó litros)Bebidas RefrescantesMEDIA BAJA</v>
      </c>
      <c r="B243" s="19">
        <v>0</v>
      </c>
      <c r="C243" s="19">
        <v>0</v>
      </c>
      <c r="D243" s="19" t="s">
        <v>163</v>
      </c>
      <c r="E243" s="19">
        <v>38.715495388285333</v>
      </c>
      <c r="F243" s="19">
        <v>41.839980836894064</v>
      </c>
      <c r="G243" s="19">
        <v>33.985895701710334</v>
      </c>
      <c r="H243" s="19">
        <v>0</v>
      </c>
      <c r="I243" s="19">
        <v>0</v>
      </c>
      <c r="J243" s="19">
        <v>0</v>
      </c>
    </row>
    <row r="244" spans="1:10" x14ac:dyDescent="0.3">
      <c r="A244" s="19" t="str">
        <f>B2&amp;C218&amp;D244</f>
        <v>DISTRIBUCION VOLUMEN X CRITERIO (kg ó litros)Bebidas RefrescantesBAJA</v>
      </c>
      <c r="B244" s="19">
        <v>0</v>
      </c>
      <c r="C244" s="19">
        <v>0</v>
      </c>
      <c r="D244" s="19" t="s">
        <v>164</v>
      </c>
      <c r="E244" s="19">
        <v>30.436334590838182</v>
      </c>
      <c r="F244" s="19">
        <v>19.059676981646479</v>
      </c>
      <c r="G244" s="19">
        <v>22.055771721498353</v>
      </c>
      <c r="H244" s="19">
        <v>0</v>
      </c>
      <c r="I244" s="19">
        <v>0</v>
      </c>
      <c r="J244" s="19">
        <v>0</v>
      </c>
    </row>
    <row r="245" spans="1:10" x14ac:dyDescent="0.3">
      <c r="A245" s="19" t="str">
        <f>B2&amp;C245&amp;D245</f>
        <v>DISTRIBUCION VOLUMEN X CRITERIO (kg ó litros).Total Bebidas CalienteT.ESPAÑA</v>
      </c>
      <c r="B245" s="19">
        <v>0</v>
      </c>
      <c r="C245" s="19" t="s">
        <v>111</v>
      </c>
      <c r="D245" s="19" t="s">
        <v>59</v>
      </c>
      <c r="E245" s="19">
        <v>100</v>
      </c>
      <c r="F245" s="19">
        <v>100</v>
      </c>
      <c r="G245" s="19">
        <v>100</v>
      </c>
      <c r="H245" s="19">
        <v>0</v>
      </c>
      <c r="I245" s="19">
        <v>0</v>
      </c>
      <c r="J245" s="19">
        <v>0</v>
      </c>
    </row>
    <row r="246" spans="1:10" x14ac:dyDescent="0.3">
      <c r="A246" s="19" t="str">
        <f>B2&amp;C245&amp;D246</f>
        <v>DISTRIBUCION VOLUMEN X CRITERIO (kg ó litros).Total Bebidas CalienteBCN AM</v>
      </c>
      <c r="B246" s="19">
        <v>0</v>
      </c>
      <c r="C246" s="19">
        <v>0</v>
      </c>
      <c r="D246" s="19" t="s">
        <v>147</v>
      </c>
      <c r="E246" s="19">
        <v>3.5944777758004394</v>
      </c>
      <c r="F246" s="19">
        <v>3.8123277912003664</v>
      </c>
      <c r="G246" s="19">
        <v>4.0995868086124565</v>
      </c>
      <c r="H246" s="19">
        <v>0</v>
      </c>
      <c r="I246" s="19">
        <v>0</v>
      </c>
      <c r="J246" s="19">
        <v>0</v>
      </c>
    </row>
    <row r="247" spans="1:10" x14ac:dyDescent="0.3">
      <c r="A247" s="19" t="str">
        <f>B2&amp;C245&amp;D247</f>
        <v>DISTRIBUCION VOLUMEN X CRITERIO (kg ó litros).Total Bebidas CalienteREST.CAT ARAGON</v>
      </c>
      <c r="B247" s="19">
        <v>0</v>
      </c>
      <c r="C247" s="19">
        <v>0</v>
      </c>
      <c r="D247" s="19" t="s">
        <v>148</v>
      </c>
      <c r="E247" s="19">
        <v>18.77354661836257</v>
      </c>
      <c r="F247" s="19">
        <v>25.73729471338595</v>
      </c>
      <c r="G247" s="19">
        <v>34.600718532695581</v>
      </c>
      <c r="H247" s="19">
        <v>0</v>
      </c>
      <c r="I247" s="19">
        <v>0</v>
      </c>
      <c r="J247" s="19">
        <v>0</v>
      </c>
    </row>
    <row r="248" spans="1:10" x14ac:dyDescent="0.3">
      <c r="A248" s="19" t="str">
        <f>B2&amp;C245&amp;D248</f>
        <v>DISTRIBUCION VOLUMEN X CRITERIO (kg ó litros).Total Bebidas CalienteLEVANTE</v>
      </c>
      <c r="B248" s="19">
        <v>0</v>
      </c>
      <c r="C248" s="19">
        <v>0</v>
      </c>
      <c r="D248" s="19" t="s">
        <v>149</v>
      </c>
      <c r="E248" s="19">
        <v>4.5828181367204177</v>
      </c>
      <c r="F248" s="19">
        <v>4.6301087001959234</v>
      </c>
      <c r="G248" s="19">
        <v>2.2520858481003181</v>
      </c>
      <c r="H248" s="19">
        <v>0</v>
      </c>
      <c r="I248" s="19">
        <v>0</v>
      </c>
      <c r="J248" s="19">
        <v>0</v>
      </c>
    </row>
    <row r="249" spans="1:10" x14ac:dyDescent="0.3">
      <c r="A249" s="19" t="str">
        <f>B2&amp;C245&amp;D249</f>
        <v>DISTRIBUCION VOLUMEN X CRITERIO (kg ó litros).Total Bebidas CalienteANDALUCIA</v>
      </c>
      <c r="B249" s="19">
        <v>0</v>
      </c>
      <c r="C249" s="19">
        <v>0</v>
      </c>
      <c r="D249" s="19" t="s">
        <v>150</v>
      </c>
      <c r="E249" s="19">
        <v>26.616120234278778</v>
      </c>
      <c r="F249" s="19">
        <v>25.581277346156206</v>
      </c>
      <c r="G249" s="19">
        <v>21.159532445219941</v>
      </c>
      <c r="H249" s="19">
        <v>0</v>
      </c>
      <c r="I249" s="19">
        <v>0</v>
      </c>
      <c r="J249" s="19">
        <v>0</v>
      </c>
    </row>
    <row r="250" spans="1:10" x14ac:dyDescent="0.3">
      <c r="A250" s="19" t="str">
        <f>B2&amp;C245&amp;D250</f>
        <v>DISTRIBUCION VOLUMEN X CRITERIO (kg ó litros).Total Bebidas CalienteMDD AM</v>
      </c>
      <c r="B250" s="19">
        <v>0</v>
      </c>
      <c r="C250" s="19">
        <v>0</v>
      </c>
      <c r="D250" s="19" t="s">
        <v>151</v>
      </c>
      <c r="E250" s="19">
        <v>14.450897063264319</v>
      </c>
      <c r="F250" s="19">
        <v>7.1281117131451817</v>
      </c>
      <c r="G250" s="19">
        <v>8.7577605135408128</v>
      </c>
      <c r="H250" s="19">
        <v>0</v>
      </c>
      <c r="I250" s="19">
        <v>0</v>
      </c>
      <c r="J250" s="19">
        <v>0</v>
      </c>
    </row>
    <row r="251" spans="1:10" x14ac:dyDescent="0.3">
      <c r="A251" s="19" t="str">
        <f>B2&amp;C245&amp;D251</f>
        <v>DISTRIBUCION VOLUMEN X CRITERIO (kg ó litros).Total Bebidas CalienteRTO CENTRO</v>
      </c>
      <c r="B251" s="19">
        <v>0</v>
      </c>
      <c r="C251" s="19">
        <v>0</v>
      </c>
      <c r="D251" s="19" t="s">
        <v>152</v>
      </c>
      <c r="E251" s="19">
        <v>2.5587808192774726</v>
      </c>
      <c r="F251" s="19">
        <v>4.3225186949149066</v>
      </c>
      <c r="G251" s="19">
        <v>3.9496236950208381</v>
      </c>
      <c r="H251" s="19">
        <v>0</v>
      </c>
      <c r="I251" s="19">
        <v>0</v>
      </c>
      <c r="J251" s="19">
        <v>0</v>
      </c>
    </row>
    <row r="252" spans="1:10" x14ac:dyDescent="0.3">
      <c r="A252" s="19" t="str">
        <f>B2&amp;C245&amp;D252</f>
        <v>DISTRIBUCION VOLUMEN X CRITERIO (kg ó litros).Total Bebidas CalienteNORTE-CENTRO</v>
      </c>
      <c r="B252" s="19">
        <v>0</v>
      </c>
      <c r="C252" s="19">
        <v>0</v>
      </c>
      <c r="D252" s="19" t="s">
        <v>153</v>
      </c>
      <c r="E252" s="19">
        <v>7.7249945713682653</v>
      </c>
      <c r="F252" s="19">
        <v>4.6903116591256104</v>
      </c>
      <c r="G252" s="19">
        <v>3.203387324869865</v>
      </c>
      <c r="H252" s="19">
        <v>0</v>
      </c>
      <c r="I252" s="19">
        <v>0</v>
      </c>
      <c r="J252" s="19">
        <v>0</v>
      </c>
    </row>
    <row r="253" spans="1:10" x14ac:dyDescent="0.3">
      <c r="A253" s="19" t="str">
        <f>B2&amp;C245&amp;D253</f>
        <v>DISTRIBUCION VOLUMEN X CRITERIO (kg ó litros).Total Bebidas CalienteNOROESTE</v>
      </c>
      <c r="B253" s="19">
        <v>0</v>
      </c>
      <c r="C253" s="19">
        <v>0</v>
      </c>
      <c r="D253" s="19" t="s">
        <v>154</v>
      </c>
      <c r="E253" s="19">
        <v>21.698366804043953</v>
      </c>
      <c r="F253" s="19">
        <v>24.098036652214986</v>
      </c>
      <c r="G253" s="19">
        <v>21.977312225790079</v>
      </c>
      <c r="H253" s="19">
        <v>0</v>
      </c>
      <c r="I253" s="19">
        <v>0</v>
      </c>
      <c r="J253" s="19">
        <v>0</v>
      </c>
    </row>
    <row r="254" spans="1:10" x14ac:dyDescent="0.3">
      <c r="A254" s="19" t="str">
        <f>B2&amp;C245&amp;D254</f>
        <v>DISTRIBUCION VOLUMEN X CRITERIO (kg ó litros).Total Bebidas Caliente&lt;2MIL</v>
      </c>
      <c r="B254" s="19">
        <v>0</v>
      </c>
      <c r="C254" s="19">
        <v>0</v>
      </c>
      <c r="D254" s="19" t="s">
        <v>29</v>
      </c>
      <c r="E254" s="19">
        <v>1.6288246598252096</v>
      </c>
      <c r="F254" s="19">
        <v>1.3118487457932171</v>
      </c>
      <c r="G254" s="19">
        <v>0.17522854416653624</v>
      </c>
      <c r="H254" s="19">
        <v>0</v>
      </c>
      <c r="I254" s="19">
        <v>0</v>
      </c>
      <c r="J254" s="19">
        <v>0</v>
      </c>
    </row>
    <row r="255" spans="1:10" x14ac:dyDescent="0.3">
      <c r="A255" s="19" t="str">
        <f>B2&amp;C245&amp;D255</f>
        <v>DISTRIBUCION VOLUMEN X CRITERIO (kg ó litros).Total Bebidas Caliente2-5MIL</v>
      </c>
      <c r="B255" s="19">
        <v>0</v>
      </c>
      <c r="C255" s="19">
        <v>0</v>
      </c>
      <c r="D255" s="19" t="s">
        <v>32</v>
      </c>
      <c r="E255" s="19">
        <v>1.6799561603055111</v>
      </c>
      <c r="F255" s="19">
        <v>2.3462560647629633</v>
      </c>
      <c r="G255" s="19">
        <v>0.52231937077468937</v>
      </c>
      <c r="H255" s="19">
        <v>0</v>
      </c>
      <c r="I255" s="19">
        <v>0</v>
      </c>
      <c r="J255" s="19">
        <v>0</v>
      </c>
    </row>
    <row r="256" spans="1:10" x14ac:dyDescent="0.3">
      <c r="A256" s="19" t="str">
        <f>B2&amp;C245&amp;D256</f>
        <v>DISTRIBUCION VOLUMEN X CRITERIO (kg ó litros).Total Bebidas Caliente5-10MIL</v>
      </c>
      <c r="B256" s="19">
        <v>0</v>
      </c>
      <c r="C256" s="19">
        <v>0</v>
      </c>
      <c r="D256" s="19" t="s">
        <v>34</v>
      </c>
      <c r="E256" s="19">
        <v>2.8089793119588049</v>
      </c>
      <c r="F256" s="19">
        <v>3.1752423273531263</v>
      </c>
      <c r="G256" s="19">
        <v>5.2912382921867316</v>
      </c>
      <c r="H256" s="19">
        <v>0</v>
      </c>
      <c r="I256" s="19">
        <v>0</v>
      </c>
      <c r="J256" s="19">
        <v>0</v>
      </c>
    </row>
    <row r="257" spans="1:10" x14ac:dyDescent="0.3">
      <c r="A257" s="19" t="str">
        <f>B2&amp;C245&amp;D257</f>
        <v>DISTRIBUCION VOLUMEN X CRITERIO (kg ó litros).Total Bebidas Caliente10-30MIL</v>
      </c>
      <c r="B257" s="19">
        <v>0</v>
      </c>
      <c r="C257" s="19">
        <v>0</v>
      </c>
      <c r="D257" s="19" t="s">
        <v>36</v>
      </c>
      <c r="E257" s="19">
        <v>19.539069336752767</v>
      </c>
      <c r="F257" s="19">
        <v>13.672307119896358</v>
      </c>
      <c r="G257" s="19">
        <v>19.826821825383604</v>
      </c>
      <c r="H257" s="19">
        <v>0</v>
      </c>
      <c r="I257" s="19">
        <v>0</v>
      </c>
      <c r="J257" s="19">
        <v>0</v>
      </c>
    </row>
    <row r="258" spans="1:10" x14ac:dyDescent="0.3">
      <c r="A258" s="19" t="str">
        <f>B2&amp;C245&amp;D258</f>
        <v>DISTRIBUCION VOLUMEN X CRITERIO (kg ó litros).Total Bebidas Caliente30-100MIL</v>
      </c>
      <c r="B258" s="19">
        <v>0</v>
      </c>
      <c r="C258" s="19">
        <v>0</v>
      </c>
      <c r="D258" s="19" t="s">
        <v>38</v>
      </c>
      <c r="E258" s="19">
        <v>25.083362358001903</v>
      </c>
      <c r="F258" s="19">
        <v>35.105188042872157</v>
      </c>
      <c r="G258" s="19">
        <v>18.951190775023591</v>
      </c>
      <c r="H258" s="19">
        <v>0</v>
      </c>
      <c r="I258" s="19">
        <v>0</v>
      </c>
      <c r="J258" s="19">
        <v>0</v>
      </c>
    </row>
    <row r="259" spans="1:10" x14ac:dyDescent="0.3">
      <c r="A259" s="19" t="str">
        <f>B2&amp;C245&amp;D259</f>
        <v>DISTRIBUCION VOLUMEN X CRITERIO (kg ó litros).Total Bebidas Caliente100-200MIL</v>
      </c>
      <c r="B259" s="19">
        <v>0</v>
      </c>
      <c r="C259" s="19">
        <v>0</v>
      </c>
      <c r="D259" s="19" t="s">
        <v>40</v>
      </c>
      <c r="E259" s="19">
        <v>13.949877021115975</v>
      </c>
      <c r="F259" s="19">
        <v>14.714010477161846</v>
      </c>
      <c r="G259" s="19">
        <v>10.182366155773739</v>
      </c>
      <c r="H259" s="19">
        <v>0</v>
      </c>
      <c r="I259" s="19">
        <v>0</v>
      </c>
      <c r="J259" s="19">
        <v>0</v>
      </c>
    </row>
    <row r="260" spans="1:10" x14ac:dyDescent="0.3">
      <c r="A260" s="19" t="str">
        <f>B2&amp;C245&amp;D260</f>
        <v>DISTRIBUCION VOLUMEN X CRITERIO (kg ó litros).Total Bebidas Caliente200-500MIL</v>
      </c>
      <c r="B260" s="19">
        <v>0</v>
      </c>
      <c r="C260" s="19">
        <v>0</v>
      </c>
      <c r="D260" s="19" t="s">
        <v>42</v>
      </c>
      <c r="E260" s="19">
        <v>6.9739483584684043</v>
      </c>
      <c r="F260" s="19">
        <v>2.7416197925138439</v>
      </c>
      <c r="G260" s="19">
        <v>4.2901769221759025</v>
      </c>
      <c r="H260" s="19">
        <v>0</v>
      </c>
      <c r="I260" s="19">
        <v>0</v>
      </c>
      <c r="J260" s="19">
        <v>0</v>
      </c>
    </row>
    <row r="261" spans="1:10" x14ac:dyDescent="0.3">
      <c r="A261" s="19" t="str">
        <f>B2&amp;C245&amp;D261</f>
        <v>DISTRIBUCION VOLUMEN X CRITERIO (kg ó litros).Total Bebidas Caliente&gt;500MIL</v>
      </c>
      <c r="B261" s="19">
        <v>0</v>
      </c>
      <c r="C261" s="19">
        <v>0</v>
      </c>
      <c r="D261" s="19" t="s">
        <v>44</v>
      </c>
      <c r="E261" s="19">
        <v>28.335983433113483</v>
      </c>
      <c r="F261" s="19">
        <v>26.933525172042593</v>
      </c>
      <c r="G261" s="19">
        <v>40.760661147414382</v>
      </c>
      <c r="H261" s="19">
        <v>0</v>
      </c>
      <c r="I261" s="19">
        <v>0</v>
      </c>
      <c r="J261" s="19">
        <v>0</v>
      </c>
    </row>
    <row r="262" spans="1:10" x14ac:dyDescent="0.3">
      <c r="A262" s="19" t="str">
        <f>B2&amp;C245&amp;D262</f>
        <v>DISTRIBUCION VOLUMEN X CRITERIO (kg ó litros).Total Bebidas CalienteDE 15 A 19 AÑOS</v>
      </c>
      <c r="B262" s="19">
        <v>0</v>
      </c>
      <c r="C262" s="19">
        <v>0</v>
      </c>
      <c r="D262" s="19" t="s">
        <v>155</v>
      </c>
      <c r="E262" s="19">
        <v>4.5581367463416278</v>
      </c>
      <c r="F262" s="19">
        <v>2.399613828896709</v>
      </c>
      <c r="G262" s="19">
        <v>0.40311432682161596</v>
      </c>
      <c r="H262" s="19">
        <v>0</v>
      </c>
      <c r="I262" s="19">
        <v>0</v>
      </c>
      <c r="J262" s="19">
        <v>0</v>
      </c>
    </row>
    <row r="263" spans="1:10" x14ac:dyDescent="0.3">
      <c r="A263" s="19" t="str">
        <f>B2&amp;C245&amp;D263</f>
        <v>DISTRIBUCION VOLUMEN X CRITERIO (kg ó litros).Total Bebidas CalienteDE 20 A 24 AÑOS</v>
      </c>
      <c r="B263" s="19">
        <v>0</v>
      </c>
      <c r="C263" s="19">
        <v>0</v>
      </c>
      <c r="D263" s="19" t="s">
        <v>156</v>
      </c>
      <c r="E263" s="19">
        <v>2.566942798900671</v>
      </c>
      <c r="F263" s="19">
        <v>1.6356735102566824</v>
      </c>
      <c r="G263" s="19">
        <v>4.5010537152605741</v>
      </c>
      <c r="H263" s="19">
        <v>0</v>
      </c>
      <c r="I263" s="19">
        <v>0</v>
      </c>
      <c r="J263" s="19">
        <v>0</v>
      </c>
    </row>
    <row r="264" spans="1:10" x14ac:dyDescent="0.3">
      <c r="A264" s="19" t="str">
        <f>B2&amp;C245&amp;D264</f>
        <v>DISTRIBUCION VOLUMEN X CRITERIO (kg ó litros).Total Bebidas CalienteDE 25 A 34 AÑOS</v>
      </c>
      <c r="B264" s="19">
        <v>0</v>
      </c>
      <c r="C264" s="19">
        <v>0</v>
      </c>
      <c r="D264" s="19" t="s">
        <v>157</v>
      </c>
      <c r="E264" s="19">
        <v>16.173844715164506</v>
      </c>
      <c r="F264" s="19">
        <v>7.0512642254111473</v>
      </c>
      <c r="G264" s="19">
        <v>6.5184220023879833</v>
      </c>
      <c r="H264" s="19">
        <v>0</v>
      </c>
      <c r="I264" s="19">
        <v>0</v>
      </c>
      <c r="J264" s="19">
        <v>0</v>
      </c>
    </row>
    <row r="265" spans="1:10" x14ac:dyDescent="0.3">
      <c r="A265" s="19" t="str">
        <f>B2&amp;C245&amp;D265</f>
        <v>DISTRIBUCION VOLUMEN X CRITERIO (kg ó litros).Total Bebidas CalienteDE 35 A 49 AÑOS</v>
      </c>
      <c r="B265" s="19">
        <v>0</v>
      </c>
      <c r="C265" s="19">
        <v>0</v>
      </c>
      <c r="D265" s="19" t="s">
        <v>158</v>
      </c>
      <c r="E265" s="19">
        <v>43.197856033227481</v>
      </c>
      <c r="F265" s="19">
        <v>47.146755430835988</v>
      </c>
      <c r="G265" s="19">
        <v>38.776389208701595</v>
      </c>
      <c r="H265" s="19">
        <v>0</v>
      </c>
      <c r="I265" s="19">
        <v>0</v>
      </c>
      <c r="J265" s="19">
        <v>0</v>
      </c>
    </row>
    <row r="266" spans="1:10" x14ac:dyDescent="0.3">
      <c r="A266" s="19" t="str">
        <f>B2&amp;C245&amp;D266</f>
        <v>DISTRIBUCION VOLUMEN X CRITERIO (kg ó litros).Total Bebidas CalienteDE 50 A 59 AÑOS</v>
      </c>
      <c r="B266" s="19">
        <v>0</v>
      </c>
      <c r="C266" s="19">
        <v>0</v>
      </c>
      <c r="D266" s="19" t="s">
        <v>159</v>
      </c>
      <c r="E266" s="19">
        <v>24.387209275498801</v>
      </c>
      <c r="F266" s="19">
        <v>38.341777243615439</v>
      </c>
      <c r="G266" s="19">
        <v>45.236043953248434</v>
      </c>
      <c r="H266" s="19">
        <v>0</v>
      </c>
      <c r="I266" s="19">
        <v>0</v>
      </c>
      <c r="J266" s="19">
        <v>0</v>
      </c>
    </row>
    <row r="267" spans="1:10" x14ac:dyDescent="0.3">
      <c r="A267" s="19" t="str">
        <f>B2&amp;C245&amp;D267</f>
        <v>DISTRIBUCION VOLUMEN X CRITERIO (kg ó litros).Total Bebidas CalienteDE 60 A 75 AÑOS</v>
      </c>
      <c r="B267" s="19">
        <v>0</v>
      </c>
      <c r="C267" s="19">
        <v>0</v>
      </c>
      <c r="D267" s="19" t="s">
        <v>160</v>
      </c>
      <c r="E267" s="19">
        <v>9.1160066597740883</v>
      </c>
      <c r="F267" s="19">
        <v>3.4249077733664186</v>
      </c>
      <c r="G267" s="19">
        <v>4.5649868960371958</v>
      </c>
      <c r="H267" s="19">
        <v>0</v>
      </c>
      <c r="I267" s="19">
        <v>0</v>
      </c>
      <c r="J267" s="19">
        <v>0</v>
      </c>
    </row>
    <row r="268" spans="1:10" x14ac:dyDescent="0.3">
      <c r="A268" s="19" t="str">
        <f>B2&amp;C245&amp;D268</f>
        <v>DISTRIBUCION VOLUMEN X CRITERIO (kg ó litros).Total Bebidas CalienteALTA Y MEDIA ALTA</v>
      </c>
      <c r="B268" s="19">
        <v>0</v>
      </c>
      <c r="C268" s="19">
        <v>0</v>
      </c>
      <c r="D268" s="19" t="s">
        <v>161</v>
      </c>
      <c r="E268" s="19">
        <v>11.896218659507564</v>
      </c>
      <c r="F268" s="19">
        <v>8.7861302450679393</v>
      </c>
      <c r="G268" s="19">
        <v>19.21683410148616</v>
      </c>
      <c r="H268" s="19">
        <v>0</v>
      </c>
      <c r="I268" s="19">
        <v>0</v>
      </c>
      <c r="J268" s="19">
        <v>0</v>
      </c>
    </row>
    <row r="269" spans="1:10" x14ac:dyDescent="0.3">
      <c r="A269" s="19" t="str">
        <f>B2&amp;C245&amp;D269</f>
        <v>DISTRIBUCION VOLUMEN X CRITERIO (kg ó litros).Total Bebidas CalienteMEDIA</v>
      </c>
      <c r="B269" s="19">
        <v>0</v>
      </c>
      <c r="C269" s="19">
        <v>0</v>
      </c>
      <c r="D269" s="19" t="s">
        <v>162</v>
      </c>
      <c r="E269" s="19">
        <v>20.216493779243574</v>
      </c>
      <c r="F269" s="19">
        <v>25.641174233124119</v>
      </c>
      <c r="G269" s="19">
        <v>17.861371370136119</v>
      </c>
      <c r="H269" s="19">
        <v>0</v>
      </c>
      <c r="I269" s="19">
        <v>0</v>
      </c>
      <c r="J269" s="19">
        <v>0</v>
      </c>
    </row>
    <row r="270" spans="1:10" x14ac:dyDescent="0.3">
      <c r="A270" s="19" t="str">
        <f>B2&amp;C245&amp;D270</f>
        <v>DISTRIBUCION VOLUMEN X CRITERIO (kg ó litros).Total Bebidas CalienteMEDIA BAJA</v>
      </c>
      <c r="B270" s="19">
        <v>0</v>
      </c>
      <c r="C270" s="19">
        <v>0</v>
      </c>
      <c r="D270" s="19" t="s">
        <v>163</v>
      </c>
      <c r="E270" s="19">
        <v>59.292960236667582</v>
      </c>
      <c r="F270" s="19">
        <v>61.799494081124152</v>
      </c>
      <c r="G270" s="19">
        <v>44.402266451137926</v>
      </c>
      <c r="H270" s="19">
        <v>0</v>
      </c>
      <c r="I270" s="19">
        <v>0</v>
      </c>
      <c r="J270" s="19">
        <v>0</v>
      </c>
    </row>
    <row r="271" spans="1:10" x14ac:dyDescent="0.3">
      <c r="A271" s="19" t="str">
        <f>B2&amp;C245&amp;D271</f>
        <v>DISTRIBUCION VOLUMEN X CRITERIO (kg ó litros).Total Bebidas CalienteBAJA</v>
      </c>
      <c r="B271" s="19">
        <v>0</v>
      </c>
      <c r="C271" s="19">
        <v>0</v>
      </c>
      <c r="D271" s="19" t="s">
        <v>164</v>
      </c>
      <c r="E271" s="19">
        <v>8.5943316039472855</v>
      </c>
      <c r="F271" s="19">
        <v>3.7731871048990091</v>
      </c>
      <c r="G271" s="19">
        <v>18.519522687821233</v>
      </c>
      <c r="H271" s="19">
        <v>0</v>
      </c>
      <c r="I271" s="19">
        <v>0</v>
      </c>
      <c r="J271" s="19">
        <v>0</v>
      </c>
    </row>
    <row r="272" spans="1:10" x14ac:dyDescent="0.3">
      <c r="A272" s="19" t="str">
        <f>B2&amp;C272&amp;D272</f>
        <v>DISTRIBUCION VOLUMEN X CRITERIO (kg ó litros)CafeT.ESPAÑA</v>
      </c>
      <c r="B272" s="19">
        <v>0</v>
      </c>
      <c r="C272" s="19" t="s">
        <v>112</v>
      </c>
      <c r="D272" s="19" t="s">
        <v>59</v>
      </c>
      <c r="E272" s="19">
        <v>100</v>
      </c>
      <c r="F272" s="19">
        <v>100</v>
      </c>
      <c r="G272" s="19">
        <v>100</v>
      </c>
      <c r="H272" s="19">
        <v>0</v>
      </c>
      <c r="I272" s="19">
        <v>0</v>
      </c>
      <c r="J272" s="19">
        <v>0</v>
      </c>
    </row>
    <row r="273" spans="1:10" x14ac:dyDescent="0.3">
      <c r="A273" s="19" t="str">
        <f>B2&amp;C272&amp;D273</f>
        <v>DISTRIBUCION VOLUMEN X CRITERIO (kg ó litros)CafeBCN AM</v>
      </c>
      <c r="B273" s="19">
        <v>0</v>
      </c>
      <c r="C273" s="19">
        <v>0</v>
      </c>
      <c r="D273" s="19" t="s">
        <v>147</v>
      </c>
      <c r="E273" s="19">
        <v>0.26336121908033139</v>
      </c>
      <c r="F273" s="19">
        <v>9.4101955299265896</v>
      </c>
      <c r="G273" s="19">
        <v>2.6460109202411264</v>
      </c>
      <c r="H273" s="19">
        <v>0</v>
      </c>
      <c r="I273" s="19">
        <v>0</v>
      </c>
      <c r="J273" s="19">
        <v>0</v>
      </c>
    </row>
    <row r="274" spans="1:10" x14ac:dyDescent="0.3">
      <c r="A274" s="19" t="str">
        <f>B2&amp;C272&amp;D274</f>
        <v>DISTRIBUCION VOLUMEN X CRITERIO (kg ó litros)CafeREST.CAT ARAGON</v>
      </c>
      <c r="B274" s="19">
        <v>0</v>
      </c>
      <c r="C274" s="19">
        <v>0</v>
      </c>
      <c r="D274" s="19" t="s">
        <v>148</v>
      </c>
      <c r="E274" s="19">
        <v>37.08576788939942</v>
      </c>
      <c r="F274" s="19">
        <v>39.165992153563465</v>
      </c>
      <c r="G274" s="19">
        <v>54.484556785169104</v>
      </c>
      <c r="H274" s="19">
        <v>0</v>
      </c>
      <c r="I274" s="19">
        <v>0</v>
      </c>
      <c r="J274" s="19">
        <v>0</v>
      </c>
    </row>
    <row r="275" spans="1:10" x14ac:dyDescent="0.3">
      <c r="A275" s="19" t="str">
        <f>B2&amp;C272&amp;D275</f>
        <v>DISTRIBUCION VOLUMEN X CRITERIO (kg ó litros)CafeLEVANTE</v>
      </c>
      <c r="B275" s="19">
        <v>0</v>
      </c>
      <c r="C275" s="19">
        <v>0</v>
      </c>
      <c r="D275" s="19" t="s">
        <v>149</v>
      </c>
      <c r="E275" s="19">
        <v>7.4722095801938444</v>
      </c>
      <c r="F275" s="19">
        <v>6.9465653582456222</v>
      </c>
      <c r="G275" s="19">
        <v>1.3248020289968627</v>
      </c>
      <c r="H275" s="19">
        <v>0</v>
      </c>
      <c r="I275" s="19">
        <v>0</v>
      </c>
      <c r="J275" s="19">
        <v>0</v>
      </c>
    </row>
    <row r="276" spans="1:10" x14ac:dyDescent="0.3">
      <c r="A276" s="19" t="str">
        <f>B2&amp;C272&amp;D276</f>
        <v>DISTRIBUCION VOLUMEN X CRITERIO (kg ó litros)CafeANDALUCIA</v>
      </c>
      <c r="B276" s="19">
        <v>0</v>
      </c>
      <c r="C276" s="19">
        <v>0</v>
      </c>
      <c r="D276" s="19" t="s">
        <v>150</v>
      </c>
      <c r="E276" s="19">
        <v>29.981597822201088</v>
      </c>
      <c r="F276" s="19">
        <v>4.2794180666684198</v>
      </c>
      <c r="G276" s="19">
        <v>6.5689772993650575</v>
      </c>
      <c r="H276" s="19">
        <v>0</v>
      </c>
      <c r="I276" s="19">
        <v>0</v>
      </c>
      <c r="J276" s="19">
        <v>0</v>
      </c>
    </row>
    <row r="277" spans="1:10" x14ac:dyDescent="0.3">
      <c r="A277" s="19" t="str">
        <f>B2&amp;C272&amp;D277</f>
        <v>DISTRIBUCION VOLUMEN X CRITERIO (kg ó litros)CafeMDD AM</v>
      </c>
      <c r="B277" s="19">
        <v>0</v>
      </c>
      <c r="C277" s="19">
        <v>0</v>
      </c>
      <c r="D277" s="19" t="s">
        <v>151</v>
      </c>
      <c r="E277" s="19">
        <v>19.128760069768667</v>
      </c>
      <c r="F277" s="19">
        <v>9.4514954092795929</v>
      </c>
      <c r="G277" s="19">
        <v>7.0024847190029744</v>
      </c>
      <c r="H277" s="19">
        <v>0</v>
      </c>
      <c r="I277" s="19">
        <v>0</v>
      </c>
      <c r="J277" s="19">
        <v>0</v>
      </c>
    </row>
    <row r="278" spans="1:10" x14ac:dyDescent="0.3">
      <c r="A278" s="19" t="str">
        <f>B2&amp;C272&amp;D278</f>
        <v>DISTRIBUCION VOLUMEN X CRITERIO (kg ó litros)CafeRTO CENTRO</v>
      </c>
      <c r="B278" s="19">
        <v>0</v>
      </c>
      <c r="C278" s="19">
        <v>0</v>
      </c>
      <c r="D278" s="19" t="s">
        <v>152</v>
      </c>
      <c r="E278" s="19">
        <v>0.70091596285074886</v>
      </c>
      <c r="F278" s="19">
        <v>5.5966146581717151</v>
      </c>
      <c r="G278" s="19">
        <v>3.0251756464310864</v>
      </c>
      <c r="H278" s="19">
        <v>0</v>
      </c>
      <c r="I278" s="19">
        <v>0</v>
      </c>
      <c r="J278" s="19">
        <v>0</v>
      </c>
    </row>
    <row r="279" spans="1:10" x14ac:dyDescent="0.3">
      <c r="A279" s="19" t="str">
        <f>B2&amp;C272&amp;D279</f>
        <v>DISTRIBUCION VOLUMEN X CRITERIO (kg ó litros)CafeNORTE-CENTRO</v>
      </c>
      <c r="B279" s="19">
        <v>0</v>
      </c>
      <c r="C279" s="19">
        <v>0</v>
      </c>
      <c r="D279" s="19" t="s">
        <v>153</v>
      </c>
      <c r="E279" s="19">
        <v>3.201903277741263</v>
      </c>
      <c r="F279" s="19">
        <v>13.011205622792643</v>
      </c>
      <c r="G279" s="19">
        <v>4.5425540346729329</v>
      </c>
      <c r="H279" s="19">
        <v>0</v>
      </c>
      <c r="I279" s="19">
        <v>0</v>
      </c>
      <c r="J279" s="19">
        <v>0</v>
      </c>
    </row>
    <row r="280" spans="1:10" x14ac:dyDescent="0.3">
      <c r="A280" s="19" t="str">
        <f>B2&amp;C272&amp;D280</f>
        <v>DISTRIBUCION VOLUMEN X CRITERIO (kg ó litros)CafeNOROESTE</v>
      </c>
      <c r="B280" s="19">
        <v>0</v>
      </c>
      <c r="C280" s="19">
        <v>0</v>
      </c>
      <c r="D280" s="19" t="s">
        <v>154</v>
      </c>
      <c r="E280" s="19">
        <v>2.1654866309790197</v>
      </c>
      <c r="F280" s="19">
        <v>12.138494454035833</v>
      </c>
      <c r="G280" s="19">
        <v>20.405447229817618</v>
      </c>
      <c r="H280" s="19">
        <v>0</v>
      </c>
      <c r="I280" s="19">
        <v>0</v>
      </c>
      <c r="J280" s="19">
        <v>0</v>
      </c>
    </row>
    <row r="281" spans="1:10" x14ac:dyDescent="0.3">
      <c r="A281" s="19" t="str">
        <f>B2&amp;C272&amp;D281</f>
        <v>DISTRIBUCION VOLUMEN X CRITERIO (kg ó litros)Cafe&lt;2MIL</v>
      </c>
      <c r="B281" s="19">
        <v>0</v>
      </c>
      <c r="C281" s="19">
        <v>0</v>
      </c>
      <c r="D281" s="19" t="s">
        <v>29</v>
      </c>
      <c r="E281" s="19">
        <v>3.7380182572117637</v>
      </c>
      <c r="F281" s="19">
        <v>4.2059283537965833</v>
      </c>
      <c r="G281" s="19">
        <v>0.4335366048139816</v>
      </c>
      <c r="H281" s="19">
        <v>0</v>
      </c>
      <c r="I281" s="19">
        <v>0</v>
      </c>
      <c r="J281" s="19">
        <v>0</v>
      </c>
    </row>
    <row r="282" spans="1:10" x14ac:dyDescent="0.3">
      <c r="A282" s="19" t="str">
        <f>B2&amp;C272&amp;D282</f>
        <v>DISTRIBUCION VOLUMEN X CRITERIO (kg ó litros)Cafe2-5MIL</v>
      </c>
      <c r="B282" s="19">
        <v>0</v>
      </c>
      <c r="C282" s="19">
        <v>0</v>
      </c>
      <c r="D282" s="19" t="s">
        <v>32</v>
      </c>
      <c r="E282" s="19">
        <v>6.2918736019834611</v>
      </c>
      <c r="F282" s="19">
        <v>3.5625891721512848</v>
      </c>
      <c r="G282" s="19">
        <v>1.1281536070178297</v>
      </c>
      <c r="H282" s="19">
        <v>0</v>
      </c>
      <c r="I282" s="19">
        <v>0</v>
      </c>
      <c r="J282" s="19">
        <v>0</v>
      </c>
    </row>
    <row r="283" spans="1:10" x14ac:dyDescent="0.3">
      <c r="A283" s="19" t="str">
        <f>B2&amp;C272&amp;D283</f>
        <v>DISTRIBUCION VOLUMEN X CRITERIO (kg ó litros)Cafe5-10MIL</v>
      </c>
      <c r="B283" s="19">
        <v>0</v>
      </c>
      <c r="C283" s="19">
        <v>0</v>
      </c>
      <c r="D283" s="19" t="s">
        <v>34</v>
      </c>
      <c r="E283" s="19">
        <v>0.3169338272325648</v>
      </c>
      <c r="F283" s="19">
        <v>5.4948967781701965</v>
      </c>
      <c r="G283" s="19">
        <v>0.71066486165051201</v>
      </c>
      <c r="H283" s="19">
        <v>0</v>
      </c>
      <c r="I283" s="19">
        <v>0</v>
      </c>
      <c r="J283" s="19">
        <v>0</v>
      </c>
    </row>
    <row r="284" spans="1:10" x14ac:dyDescent="0.3">
      <c r="A284" s="19" t="str">
        <f>B2&amp;C272&amp;D284</f>
        <v>DISTRIBUCION VOLUMEN X CRITERIO (kg ó litros)Cafe10-30MIL</v>
      </c>
      <c r="B284" s="19">
        <v>0</v>
      </c>
      <c r="C284" s="19">
        <v>0</v>
      </c>
      <c r="D284" s="19" t="s">
        <v>36</v>
      </c>
      <c r="E284" s="19">
        <v>12.069137542194669</v>
      </c>
      <c r="F284" s="19">
        <v>19.67161628997345</v>
      </c>
      <c r="G284" s="19">
        <v>24.656622103296641</v>
      </c>
      <c r="H284" s="19">
        <v>0</v>
      </c>
      <c r="I284" s="19">
        <v>0</v>
      </c>
      <c r="J284" s="19">
        <v>0</v>
      </c>
    </row>
    <row r="285" spans="1:10" x14ac:dyDescent="0.3">
      <c r="A285" s="19" t="str">
        <f>B2&amp;C272&amp;D285</f>
        <v>DISTRIBUCION VOLUMEN X CRITERIO (kg ó litros)Cafe30-100MIL</v>
      </c>
      <c r="B285" s="19">
        <v>0</v>
      </c>
      <c r="C285" s="19">
        <v>0</v>
      </c>
      <c r="D285" s="19" t="s">
        <v>38</v>
      </c>
      <c r="E285" s="19">
        <v>4.5445726563245055</v>
      </c>
      <c r="F285" s="19">
        <v>6.3017411377040853</v>
      </c>
      <c r="G285" s="19">
        <v>4.2009949923790986</v>
      </c>
      <c r="H285" s="19">
        <v>0</v>
      </c>
      <c r="I285" s="19">
        <v>0</v>
      </c>
      <c r="J285" s="19">
        <v>0</v>
      </c>
    </row>
    <row r="286" spans="1:10" x14ac:dyDescent="0.3">
      <c r="A286" s="19" t="str">
        <f>B2&amp;C272&amp;D286</f>
        <v>DISTRIBUCION VOLUMEN X CRITERIO (kg ó litros)Cafe100-200MIL</v>
      </c>
      <c r="B286" s="19">
        <v>0</v>
      </c>
      <c r="C286" s="19">
        <v>0</v>
      </c>
      <c r="D286" s="19" t="s">
        <v>40</v>
      </c>
      <c r="E286" s="19">
        <v>15.640159867466268</v>
      </c>
      <c r="F286" s="19">
        <v>10.210954513453746</v>
      </c>
      <c r="G286" s="19">
        <v>5.6258558714672482</v>
      </c>
      <c r="H286" s="19">
        <v>0</v>
      </c>
      <c r="I286" s="19">
        <v>0</v>
      </c>
      <c r="J286" s="19">
        <v>0</v>
      </c>
    </row>
    <row r="287" spans="1:10" x14ac:dyDescent="0.3">
      <c r="A287" s="19" t="str">
        <f>B2&amp;C272&amp;D287</f>
        <v>DISTRIBUCION VOLUMEN X CRITERIO (kg ó litros)Cafe200-500MIL</v>
      </c>
      <c r="B287" s="19">
        <v>0</v>
      </c>
      <c r="C287" s="19">
        <v>0</v>
      </c>
      <c r="D287" s="19" t="s">
        <v>42</v>
      </c>
      <c r="E287" s="19">
        <v>3.9869374661813075</v>
      </c>
      <c r="F287" s="19">
        <v>5.9578406933842798</v>
      </c>
      <c r="G287" s="19">
        <v>3.9536869292635792</v>
      </c>
      <c r="H287" s="19">
        <v>0</v>
      </c>
      <c r="I287" s="19">
        <v>0</v>
      </c>
      <c r="J287" s="19">
        <v>0</v>
      </c>
    </row>
    <row r="288" spans="1:10" x14ac:dyDescent="0.3">
      <c r="A288" s="19" t="str">
        <f>B2&amp;C272&amp;D288</f>
        <v>DISTRIBUCION VOLUMEN X CRITERIO (kg ó litros)Cafe&gt;500MIL</v>
      </c>
      <c r="B288" s="19">
        <v>0</v>
      </c>
      <c r="C288" s="19">
        <v>0</v>
      </c>
      <c r="D288" s="19" t="s">
        <v>44</v>
      </c>
      <c r="E288" s="19">
        <v>53.412353695882132</v>
      </c>
      <c r="F288" s="19">
        <v>44.594422428071894</v>
      </c>
      <c r="G288" s="19">
        <v>59.290473464597838</v>
      </c>
      <c r="H288" s="19">
        <v>0</v>
      </c>
      <c r="I288" s="19">
        <v>0</v>
      </c>
      <c r="J288" s="19">
        <v>0</v>
      </c>
    </row>
    <row r="289" spans="1:10" x14ac:dyDescent="0.3">
      <c r="A289" s="19" t="str">
        <f>B2&amp;C272&amp;D289</f>
        <v>DISTRIBUCION VOLUMEN X CRITERIO (kg ó litros)CafeDE 15 A 19 AÑOS</v>
      </c>
      <c r="B289" s="19">
        <v>0</v>
      </c>
      <c r="C289" s="19">
        <v>0</v>
      </c>
      <c r="D289" s="19" t="s">
        <v>155</v>
      </c>
      <c r="E289" s="19">
        <v>1.5846691361628238</v>
      </c>
      <c r="F289" s="19">
        <v>5.2623627530884756</v>
      </c>
      <c r="G289" s="19">
        <v>1.3624071074780351</v>
      </c>
      <c r="H289" s="19">
        <v>0</v>
      </c>
      <c r="I289" s="19">
        <v>0</v>
      </c>
      <c r="J289" s="19">
        <v>0</v>
      </c>
    </row>
    <row r="290" spans="1:10" x14ac:dyDescent="0.3">
      <c r="A290" s="19" t="str">
        <f>B2&amp;C272&amp;D290</f>
        <v>DISTRIBUCION VOLUMEN X CRITERIO (kg ó litros)CafeDE 20 A 24 AÑOS</v>
      </c>
      <c r="B290" s="19">
        <v>0</v>
      </c>
      <c r="C290" s="19">
        <v>0</v>
      </c>
      <c r="D290" s="19" t="s">
        <v>156</v>
      </c>
      <c r="E290" s="19">
        <v>6.1773772282879733</v>
      </c>
      <c r="F290" s="19">
        <v>0.4819013732724548</v>
      </c>
      <c r="G290" s="19">
        <v>0.92767274136830569</v>
      </c>
      <c r="H290" s="19">
        <v>0</v>
      </c>
      <c r="I290" s="19">
        <v>0</v>
      </c>
      <c r="J290" s="19">
        <v>0</v>
      </c>
    </row>
    <row r="291" spans="1:10" x14ac:dyDescent="0.3">
      <c r="A291" s="19" t="str">
        <f>B2&amp;C272&amp;D291</f>
        <v>DISTRIBUCION VOLUMEN X CRITERIO (kg ó litros)CafeDE 25 A 34 AÑOS</v>
      </c>
      <c r="B291" s="19">
        <v>0</v>
      </c>
      <c r="C291" s="19">
        <v>0</v>
      </c>
      <c r="D291" s="19" t="s">
        <v>157</v>
      </c>
      <c r="E291" s="19">
        <v>13.513760735803837</v>
      </c>
      <c r="F291" s="19">
        <v>9.6324152593618262</v>
      </c>
      <c r="G291" s="19">
        <v>6.5682295701439841</v>
      </c>
      <c r="H291" s="19">
        <v>0</v>
      </c>
      <c r="I291" s="19">
        <v>0</v>
      </c>
      <c r="J291" s="19">
        <v>0</v>
      </c>
    </row>
    <row r="292" spans="1:10" x14ac:dyDescent="0.3">
      <c r="A292" s="19" t="str">
        <f>B2&amp;C272&amp;D292</f>
        <v>DISTRIBUCION VOLUMEN X CRITERIO (kg ó litros)CafeDE 35 A 49 AÑOS</v>
      </c>
      <c r="B292" s="19">
        <v>0</v>
      </c>
      <c r="C292" s="19">
        <v>0</v>
      </c>
      <c r="D292" s="19" t="s">
        <v>158</v>
      </c>
      <c r="E292" s="19">
        <v>21.668013138478475</v>
      </c>
      <c r="F292" s="19">
        <v>35.105129746641303</v>
      </c>
      <c r="G292" s="19">
        <v>32.387533180862569</v>
      </c>
      <c r="H292" s="19">
        <v>0</v>
      </c>
      <c r="I292" s="19">
        <v>0</v>
      </c>
      <c r="J292" s="19">
        <v>0</v>
      </c>
    </row>
    <row r="293" spans="1:10" x14ac:dyDescent="0.3">
      <c r="A293" s="19" t="str">
        <f>B2&amp;C272&amp;D293</f>
        <v>DISTRIBUCION VOLUMEN X CRITERIO (kg ó litros)CafeDE 50 A 59 AÑOS</v>
      </c>
      <c r="B293" s="19">
        <v>0</v>
      </c>
      <c r="C293" s="19">
        <v>0</v>
      </c>
      <c r="D293" s="19" t="s">
        <v>159</v>
      </c>
      <c r="E293" s="19">
        <v>41.391820866161751</v>
      </c>
      <c r="F293" s="19">
        <v>39.026789475375452</v>
      </c>
      <c r="G293" s="19">
        <v>56.159659944015146</v>
      </c>
      <c r="H293" s="19">
        <v>0</v>
      </c>
      <c r="I293" s="19">
        <v>0</v>
      </c>
      <c r="J293" s="19">
        <v>0</v>
      </c>
    </row>
    <row r="294" spans="1:10" x14ac:dyDescent="0.3">
      <c r="A294" s="19" t="str">
        <f>B2&amp;C272&amp;D294</f>
        <v>DISTRIBUCION VOLUMEN X CRITERIO (kg ó litros)CafeDE 60 A 75 AÑOS</v>
      </c>
      <c r="B294" s="19">
        <v>0</v>
      </c>
      <c r="C294" s="19">
        <v>0</v>
      </c>
      <c r="D294" s="19" t="s">
        <v>160</v>
      </c>
      <c r="E294" s="19">
        <v>15.664345651033457</v>
      </c>
      <c r="F294" s="19">
        <v>10.491393984009161</v>
      </c>
      <c r="G294" s="19">
        <v>2.5945133848081623</v>
      </c>
      <c r="H294" s="19">
        <v>0</v>
      </c>
      <c r="I294" s="19">
        <v>0</v>
      </c>
      <c r="J294" s="19">
        <v>0</v>
      </c>
    </row>
    <row r="295" spans="1:10" x14ac:dyDescent="0.3">
      <c r="A295" s="19" t="str">
        <f>B2&amp;C272&amp;D295</f>
        <v>DISTRIBUCION VOLUMEN X CRITERIO (kg ó litros)CafeALTA Y MEDIA ALTA</v>
      </c>
      <c r="B295" s="19">
        <v>0</v>
      </c>
      <c r="C295" s="19">
        <v>0</v>
      </c>
      <c r="D295" s="19" t="s">
        <v>161</v>
      </c>
      <c r="E295" s="19">
        <v>13.005157419083465</v>
      </c>
      <c r="F295" s="19">
        <v>11.500978087818158</v>
      </c>
      <c r="G295" s="19">
        <v>23.475891234589771</v>
      </c>
      <c r="H295" s="19">
        <v>0</v>
      </c>
      <c r="I295" s="19">
        <v>0</v>
      </c>
      <c r="J295" s="19">
        <v>0</v>
      </c>
    </row>
    <row r="296" spans="1:10" x14ac:dyDescent="0.3">
      <c r="A296" s="19" t="str">
        <f>B2&amp;C272&amp;D296</f>
        <v>DISTRIBUCION VOLUMEN X CRITERIO (kg ó litros)CafeMEDIA</v>
      </c>
      <c r="B296" s="19">
        <v>0</v>
      </c>
      <c r="C296" s="19">
        <v>0</v>
      </c>
      <c r="D296" s="19" t="s">
        <v>162</v>
      </c>
      <c r="E296" s="19">
        <v>12.48213431016025</v>
      </c>
      <c r="F296" s="19">
        <v>32.497167746062914</v>
      </c>
      <c r="G296" s="19">
        <v>8.2883634515234306</v>
      </c>
      <c r="H296" s="19">
        <v>0</v>
      </c>
      <c r="I296" s="19">
        <v>0</v>
      </c>
      <c r="J296" s="19">
        <v>0</v>
      </c>
    </row>
    <row r="297" spans="1:10" x14ac:dyDescent="0.3">
      <c r="A297" s="19" t="str">
        <f>B2&amp;C272&amp;D297</f>
        <v>DISTRIBUCION VOLUMEN X CRITERIO (kg ó litros)CafeMEDIA BAJA</v>
      </c>
      <c r="B297" s="19">
        <v>0</v>
      </c>
      <c r="C297" s="19">
        <v>0</v>
      </c>
      <c r="D297" s="19" t="s">
        <v>163</v>
      </c>
      <c r="E297" s="19">
        <v>58.319236271569743</v>
      </c>
      <c r="F297" s="19">
        <v>52.788237473015101</v>
      </c>
      <c r="G297" s="19">
        <v>60.883335657361279</v>
      </c>
      <c r="H297" s="19">
        <v>0</v>
      </c>
      <c r="I297" s="19">
        <v>0</v>
      </c>
      <c r="J297" s="19">
        <v>0</v>
      </c>
    </row>
    <row r="298" spans="1:10" x14ac:dyDescent="0.3">
      <c r="A298" s="19" t="str">
        <f>B2&amp;C272&amp;D298</f>
        <v>DISTRIBUCION VOLUMEN X CRITERIO (kg ó litros)CafeBAJA</v>
      </c>
      <c r="B298" s="19">
        <v>0</v>
      </c>
      <c r="C298" s="19">
        <v>0</v>
      </c>
      <c r="D298" s="19" t="s">
        <v>164</v>
      </c>
      <c r="E298" s="19">
        <v>16.193456514298273</v>
      </c>
      <c r="F298" s="19">
        <v>3.2136127202245843</v>
      </c>
      <c r="G298" s="19">
        <v>7.3523982371468923</v>
      </c>
      <c r="H298" s="19">
        <v>0</v>
      </c>
      <c r="I298" s="19">
        <v>0</v>
      </c>
      <c r="J298" s="19">
        <v>0</v>
      </c>
    </row>
    <row r="299" spans="1:10" x14ac:dyDescent="0.3">
      <c r="A299" s="19" t="str">
        <f>B2&amp;C299&amp;D299</f>
        <v>DISTRIBUCION VOLUMEN X CRITERIO (kg ó litros)Leche+bebidas vegetalesT.ESPAÑA</v>
      </c>
      <c r="B299" s="19">
        <v>0</v>
      </c>
      <c r="C299" s="19" t="s">
        <v>113</v>
      </c>
      <c r="D299" s="19" t="s">
        <v>59</v>
      </c>
      <c r="E299" s="19">
        <v>100</v>
      </c>
      <c r="F299" s="19">
        <v>100</v>
      </c>
      <c r="G299" s="19">
        <v>100</v>
      </c>
      <c r="H299" s="19">
        <v>0</v>
      </c>
      <c r="I299" s="19">
        <v>0</v>
      </c>
      <c r="J299" s="19">
        <v>0</v>
      </c>
    </row>
    <row r="300" spans="1:10" x14ac:dyDescent="0.3">
      <c r="A300" s="19" t="str">
        <f>B2&amp;C299&amp;D300</f>
        <v>DISTRIBUCION VOLUMEN X CRITERIO (kg ó litros)Leche+bebidas vegetalesBCN AM</v>
      </c>
      <c r="B300" s="19">
        <v>0</v>
      </c>
      <c r="C300" s="19">
        <v>0</v>
      </c>
      <c r="D300" s="19" t="s">
        <v>147</v>
      </c>
      <c r="E300" s="19">
        <v>1.963521746896334</v>
      </c>
      <c r="F300" s="19">
        <v>2.1673749828462445</v>
      </c>
      <c r="G300" s="19">
        <v>4.3243402226424212</v>
      </c>
      <c r="H300" s="19">
        <v>0</v>
      </c>
      <c r="I300" s="19">
        <v>0</v>
      </c>
      <c r="J300" s="19">
        <v>0</v>
      </c>
    </row>
    <row r="301" spans="1:10" x14ac:dyDescent="0.3">
      <c r="A301" s="19" t="str">
        <f>B2&amp;C299&amp;D301</f>
        <v>DISTRIBUCION VOLUMEN X CRITERIO (kg ó litros)Leche+bebidas vegetalesREST.CAT ARAGON</v>
      </c>
      <c r="B301" s="19">
        <v>0</v>
      </c>
      <c r="C301" s="19">
        <v>0</v>
      </c>
      <c r="D301" s="19" t="s">
        <v>148</v>
      </c>
      <c r="E301" s="19">
        <v>14.329407198232822</v>
      </c>
      <c r="F301" s="19">
        <v>22.76324562354386</v>
      </c>
      <c r="G301" s="19">
        <v>27.770474522276402</v>
      </c>
      <c r="H301" s="19">
        <v>0</v>
      </c>
      <c r="I301" s="19">
        <v>0</v>
      </c>
      <c r="J301" s="19">
        <v>0</v>
      </c>
    </row>
    <row r="302" spans="1:10" x14ac:dyDescent="0.3">
      <c r="A302" s="19" t="str">
        <f>B2&amp;C299&amp;D302</f>
        <v>DISTRIBUCION VOLUMEN X CRITERIO (kg ó litros)Leche+bebidas vegetalesLEVANTE</v>
      </c>
      <c r="B302" s="19">
        <v>0</v>
      </c>
      <c r="C302" s="19">
        <v>0</v>
      </c>
      <c r="D302" s="19" t="s">
        <v>149</v>
      </c>
      <c r="E302" s="19">
        <v>4.0005822663984167</v>
      </c>
      <c r="F302" s="19">
        <v>3.6563213480892061</v>
      </c>
      <c r="G302" s="19">
        <v>2.8037787596950157</v>
      </c>
      <c r="H302" s="19">
        <v>0</v>
      </c>
      <c r="I302" s="19">
        <v>0</v>
      </c>
      <c r="J302" s="19">
        <v>0</v>
      </c>
    </row>
    <row r="303" spans="1:10" x14ac:dyDescent="0.3">
      <c r="A303" s="19" t="str">
        <f>B2&amp;C299&amp;D303</f>
        <v>DISTRIBUCION VOLUMEN X CRITERIO (kg ó litros)Leche+bebidas vegetalesANDALUCIA</v>
      </c>
      <c r="B303" s="19">
        <v>0</v>
      </c>
      <c r="C303" s="19">
        <v>0</v>
      </c>
      <c r="D303" s="19" t="s">
        <v>150</v>
      </c>
      <c r="E303" s="19">
        <v>25.601632361726988</v>
      </c>
      <c r="F303" s="19">
        <v>29.973219372097869</v>
      </c>
      <c r="G303" s="19">
        <v>29.128013769655425</v>
      </c>
      <c r="H303" s="19">
        <v>0</v>
      </c>
      <c r="I303" s="19">
        <v>0</v>
      </c>
      <c r="J303" s="19">
        <v>0</v>
      </c>
    </row>
    <row r="304" spans="1:10" x14ac:dyDescent="0.3">
      <c r="A304" s="19" t="str">
        <f>B2&amp;C299&amp;D304</f>
        <v>DISTRIBUCION VOLUMEN X CRITERIO (kg ó litros)Leche+bebidas vegetalesMDD AM</v>
      </c>
      <c r="B304" s="19">
        <v>0</v>
      </c>
      <c r="C304" s="19">
        <v>0</v>
      </c>
      <c r="D304" s="19" t="s">
        <v>151</v>
      </c>
      <c r="E304" s="19">
        <v>11.015992190666216</v>
      </c>
      <c r="F304" s="19">
        <v>5.7145750484799169</v>
      </c>
      <c r="G304" s="19">
        <v>4.5135117869860437</v>
      </c>
      <c r="H304" s="19">
        <v>0</v>
      </c>
      <c r="I304" s="19">
        <v>0</v>
      </c>
      <c r="J304" s="19">
        <v>0</v>
      </c>
    </row>
    <row r="305" spans="1:10" x14ac:dyDescent="0.3">
      <c r="A305" s="19" t="str">
        <f>B2&amp;C299&amp;D305</f>
        <v>DISTRIBUCION VOLUMEN X CRITERIO (kg ó litros)Leche+bebidas vegetalesRTO CENTRO</v>
      </c>
      <c r="B305" s="19">
        <v>0</v>
      </c>
      <c r="C305" s="19">
        <v>0</v>
      </c>
      <c r="D305" s="19" t="s">
        <v>152</v>
      </c>
      <c r="E305" s="19">
        <v>3.5056955414199926</v>
      </c>
      <c r="F305" s="19">
        <v>3.8862207563615829</v>
      </c>
      <c r="G305" s="19">
        <v>4.6680399465339377</v>
      </c>
      <c r="H305" s="19">
        <v>0</v>
      </c>
      <c r="I305" s="19">
        <v>0</v>
      </c>
      <c r="J305" s="19">
        <v>0</v>
      </c>
    </row>
    <row r="306" spans="1:10" x14ac:dyDescent="0.3">
      <c r="A306" s="19" t="str">
        <f>B2&amp;C299&amp;D306</f>
        <v>DISTRIBUCION VOLUMEN X CRITERIO (kg ó litros)Leche+bebidas vegetalesNORTE-CENTRO</v>
      </c>
      <c r="B306" s="19">
        <v>0</v>
      </c>
      <c r="C306" s="19">
        <v>0</v>
      </c>
      <c r="D306" s="19" t="s">
        <v>153</v>
      </c>
      <c r="E306" s="19">
        <v>9.5891299570905293</v>
      </c>
      <c r="F306" s="19">
        <v>1.0256145615621211</v>
      </c>
      <c r="G306" s="19">
        <v>1.0535148618743162</v>
      </c>
      <c r="H306" s="19">
        <v>0</v>
      </c>
      <c r="I306" s="19">
        <v>0</v>
      </c>
      <c r="J306" s="19">
        <v>0</v>
      </c>
    </row>
    <row r="307" spans="1:10" x14ac:dyDescent="0.3">
      <c r="A307" s="19" t="str">
        <f>B2&amp;C299&amp;D307</f>
        <v>DISTRIBUCION VOLUMEN X CRITERIO (kg ó litros)Leche+bebidas vegetalesNOROESTE</v>
      </c>
      <c r="B307" s="19">
        <v>0</v>
      </c>
      <c r="C307" s="19">
        <v>0</v>
      </c>
      <c r="D307" s="19" t="s">
        <v>154</v>
      </c>
      <c r="E307" s="19">
        <v>29.994040377089231</v>
      </c>
      <c r="F307" s="19">
        <v>30.813415099100155</v>
      </c>
      <c r="G307" s="19">
        <v>25.738333673587594</v>
      </c>
      <c r="H307" s="19">
        <v>0</v>
      </c>
      <c r="I307" s="19">
        <v>0</v>
      </c>
      <c r="J307" s="19">
        <v>0</v>
      </c>
    </row>
    <row r="308" spans="1:10" x14ac:dyDescent="0.3">
      <c r="A308" s="19" t="str">
        <f>B2&amp;C299&amp;D308</f>
        <v>DISTRIBUCION VOLUMEN X CRITERIO (kg ó litros)Leche+bebidas vegetales&lt;2MIL</v>
      </c>
      <c r="B308" s="19">
        <v>0</v>
      </c>
      <c r="C308" s="19">
        <v>0</v>
      </c>
      <c r="D308" s="19" t="s">
        <v>29</v>
      </c>
      <c r="E308" s="19">
        <v>1.1030233119293813</v>
      </c>
      <c r="F308" s="19">
        <v>0.41789784245473049</v>
      </c>
      <c r="G308" s="19">
        <v>7.9414423514469423E-2</v>
      </c>
      <c r="H308" s="19">
        <v>0</v>
      </c>
      <c r="I308" s="19">
        <v>0</v>
      </c>
      <c r="J308" s="19">
        <v>0</v>
      </c>
    </row>
    <row r="309" spans="1:10" x14ac:dyDescent="0.3">
      <c r="A309" s="19" t="str">
        <f>B2&amp;C299&amp;D309</f>
        <v>DISTRIBUCION VOLUMEN X CRITERIO (kg ó litros)Leche+bebidas vegetales2-5MIL</v>
      </c>
      <c r="B309" s="19">
        <v>0</v>
      </c>
      <c r="C309" s="19">
        <v>0</v>
      </c>
      <c r="D309" s="19" t="s">
        <v>32</v>
      </c>
      <c r="E309" s="19">
        <v>8.9823148655351306E-2</v>
      </c>
      <c r="F309" s="19">
        <v>1.7861428722926935</v>
      </c>
      <c r="G309" s="19">
        <v>0.31885640233734136</v>
      </c>
      <c r="H309" s="19">
        <v>0</v>
      </c>
      <c r="I309" s="19">
        <v>0</v>
      </c>
      <c r="J309" s="19">
        <v>0</v>
      </c>
    </row>
    <row r="310" spans="1:10" x14ac:dyDescent="0.3">
      <c r="A310" s="19" t="str">
        <f>B2&amp;C299&amp;D310</f>
        <v>DISTRIBUCION VOLUMEN X CRITERIO (kg ó litros)Leche+bebidas vegetales5-10MIL</v>
      </c>
      <c r="B310" s="19">
        <v>0</v>
      </c>
      <c r="C310" s="19">
        <v>0</v>
      </c>
      <c r="D310" s="19" t="s">
        <v>34</v>
      </c>
      <c r="E310" s="19">
        <v>3.1859573877763827</v>
      </c>
      <c r="F310" s="19">
        <v>1.1648758381373272</v>
      </c>
      <c r="G310" s="19">
        <v>8.1378806263412589</v>
      </c>
      <c r="H310" s="19">
        <v>0</v>
      </c>
      <c r="I310" s="19">
        <v>0</v>
      </c>
      <c r="J310" s="19">
        <v>0</v>
      </c>
    </row>
    <row r="311" spans="1:10" x14ac:dyDescent="0.3">
      <c r="A311" s="19" t="str">
        <f>B2&amp;C299&amp;D311</f>
        <v>DISTRIBUCION VOLUMEN X CRITERIO (kg ó litros)Leche+bebidas vegetales10-30MIL</v>
      </c>
      <c r="B311" s="19">
        <v>0</v>
      </c>
      <c r="C311" s="19">
        <v>0</v>
      </c>
      <c r="D311" s="19" t="s">
        <v>36</v>
      </c>
      <c r="E311" s="19">
        <v>22.204754392573367</v>
      </c>
      <c r="F311" s="19">
        <v>11.577932955207302</v>
      </c>
      <c r="G311" s="19">
        <v>17.859526676745315</v>
      </c>
      <c r="H311" s="19">
        <v>0</v>
      </c>
      <c r="I311" s="19">
        <v>0</v>
      </c>
      <c r="J311" s="19">
        <v>0</v>
      </c>
    </row>
    <row r="312" spans="1:10" x14ac:dyDescent="0.3">
      <c r="A312" s="19" t="str">
        <f>B2&amp;C299&amp;D312</f>
        <v>DISTRIBUCION VOLUMEN X CRITERIO (kg ó litros)Leche+bebidas vegetales30-100MIL</v>
      </c>
      <c r="B312" s="19">
        <v>0</v>
      </c>
      <c r="C312" s="19">
        <v>0</v>
      </c>
      <c r="D312" s="19" t="s">
        <v>38</v>
      </c>
      <c r="E312" s="19">
        <v>34.108171651388055</v>
      </c>
      <c r="F312" s="19">
        <v>47.468300736689592</v>
      </c>
      <c r="G312" s="19">
        <v>27.931699814226651</v>
      </c>
      <c r="H312" s="19">
        <v>0</v>
      </c>
      <c r="I312" s="19">
        <v>0</v>
      </c>
      <c r="J312" s="19">
        <v>0</v>
      </c>
    </row>
    <row r="313" spans="1:10" x14ac:dyDescent="0.3">
      <c r="A313" s="19" t="str">
        <f>B2&amp;C299&amp;D313</f>
        <v>DISTRIBUCION VOLUMEN X CRITERIO (kg ó litros)Leche+bebidas vegetales100-200MIL</v>
      </c>
      <c r="B313" s="19">
        <v>0</v>
      </c>
      <c r="C313" s="19">
        <v>0</v>
      </c>
      <c r="D313" s="19" t="s">
        <v>40</v>
      </c>
      <c r="E313" s="19">
        <v>15.047420571403933</v>
      </c>
      <c r="F313" s="19">
        <v>13.54927121683121</v>
      </c>
      <c r="G313" s="19">
        <v>11.765173217306067</v>
      </c>
      <c r="H313" s="19">
        <v>0</v>
      </c>
      <c r="I313" s="19">
        <v>0</v>
      </c>
      <c r="J313" s="19">
        <v>0</v>
      </c>
    </row>
    <row r="314" spans="1:10" x14ac:dyDescent="0.3">
      <c r="A314" s="19" t="str">
        <f>B2&amp;C299&amp;D314</f>
        <v>DISTRIBUCION VOLUMEN X CRITERIO (kg ó litros)Leche+bebidas vegetales200-500MIL</v>
      </c>
      <c r="B314" s="19">
        <v>0</v>
      </c>
      <c r="C314" s="19">
        <v>0</v>
      </c>
      <c r="D314" s="19" t="s">
        <v>42</v>
      </c>
      <c r="E314" s="19">
        <v>4.8760018902675126</v>
      </c>
      <c r="F314" s="19">
        <v>1.7325108090015133</v>
      </c>
      <c r="G314" s="19">
        <v>4.1743223944504102</v>
      </c>
      <c r="H314" s="19">
        <v>0</v>
      </c>
      <c r="I314" s="19">
        <v>0</v>
      </c>
      <c r="J314" s="19">
        <v>0</v>
      </c>
    </row>
    <row r="315" spans="1:10" x14ac:dyDescent="0.3">
      <c r="A315" s="19" t="str">
        <f>B2&amp;C299&amp;D315</f>
        <v>DISTRIBUCION VOLUMEN X CRITERIO (kg ó litros)Leche+bebidas vegetales&gt;500MIL</v>
      </c>
      <c r="B315" s="19">
        <v>0</v>
      </c>
      <c r="C315" s="19">
        <v>0</v>
      </c>
      <c r="D315" s="19" t="s">
        <v>44</v>
      </c>
      <c r="E315" s="19">
        <v>19.384850053932922</v>
      </c>
      <c r="F315" s="19">
        <v>22.303068286010735</v>
      </c>
      <c r="G315" s="19">
        <v>29.733136344289669</v>
      </c>
      <c r="H315" s="19">
        <v>0</v>
      </c>
      <c r="I315" s="19">
        <v>0</v>
      </c>
      <c r="J315" s="19">
        <v>0</v>
      </c>
    </row>
    <row r="316" spans="1:10" x14ac:dyDescent="0.3">
      <c r="A316" s="19" t="str">
        <f>B2&amp;C299&amp;D316</f>
        <v>DISTRIBUCION VOLUMEN X CRITERIO (kg ó litros)Leche+bebidas vegetalesDE 15 A 19 AÑOS</v>
      </c>
      <c r="B316" s="19">
        <v>0</v>
      </c>
      <c r="C316" s="19">
        <v>0</v>
      </c>
      <c r="D316" s="19" t="s">
        <v>155</v>
      </c>
      <c r="E316" s="19">
        <v>3.0381744302954856</v>
      </c>
      <c r="F316" s="19">
        <v>0.57959127854258019</v>
      </c>
      <c r="G316" s="19" t="s">
        <v>168</v>
      </c>
      <c r="H316" s="19">
        <v>0</v>
      </c>
      <c r="I316" s="19">
        <v>0</v>
      </c>
      <c r="J316" s="19">
        <v>0</v>
      </c>
    </row>
    <row r="317" spans="1:10" x14ac:dyDescent="0.3">
      <c r="A317" s="19" t="str">
        <f>B2&amp;C299&amp;D317</f>
        <v>DISTRIBUCION VOLUMEN X CRITERIO (kg ó litros)Leche+bebidas vegetalesDE 20 A 24 AÑOS</v>
      </c>
      <c r="B317" s="19">
        <v>0</v>
      </c>
      <c r="C317" s="19">
        <v>0</v>
      </c>
      <c r="D317" s="19" t="s">
        <v>156</v>
      </c>
      <c r="E317" s="19">
        <v>1.6514846608596538</v>
      </c>
      <c r="F317" s="19">
        <v>1.7564232255636141</v>
      </c>
      <c r="G317" s="19">
        <v>6.7262527995543833</v>
      </c>
      <c r="H317" s="19">
        <v>0</v>
      </c>
      <c r="I317" s="19">
        <v>0</v>
      </c>
      <c r="J317" s="19">
        <v>0</v>
      </c>
    </row>
    <row r="318" spans="1:10" x14ac:dyDescent="0.3">
      <c r="A318" s="19" t="str">
        <f>B2&amp;C299&amp;D318</f>
        <v>DISTRIBUCION VOLUMEN X CRITERIO (kg ó litros)Leche+bebidas vegetalesDE 25 A 34 AÑOS</v>
      </c>
      <c r="B318" s="19">
        <v>0</v>
      </c>
      <c r="C318" s="19">
        <v>0</v>
      </c>
      <c r="D318" s="19" t="s">
        <v>157</v>
      </c>
      <c r="E318" s="19">
        <v>16.52358148709893</v>
      </c>
      <c r="F318" s="19">
        <v>4.649107742202677</v>
      </c>
      <c r="G318" s="19">
        <v>4.5967901782172698</v>
      </c>
      <c r="H318" s="19">
        <v>0</v>
      </c>
      <c r="I318" s="19">
        <v>0</v>
      </c>
      <c r="J318" s="19">
        <v>0</v>
      </c>
    </row>
    <row r="319" spans="1:10" x14ac:dyDescent="0.3">
      <c r="A319" s="19" t="str">
        <f>B2&amp;C299&amp;D319</f>
        <v>DISTRIBUCION VOLUMEN X CRITERIO (kg ó litros)Leche+bebidas vegetalesDE 35 A 49 AÑOS</v>
      </c>
      <c r="B319" s="19">
        <v>0</v>
      </c>
      <c r="C319" s="19">
        <v>0</v>
      </c>
      <c r="D319" s="19" t="s">
        <v>158</v>
      </c>
      <c r="E319" s="19">
        <v>50.568175879631639</v>
      </c>
      <c r="F319" s="19">
        <v>50.71200518343565</v>
      </c>
      <c r="G319" s="19">
        <v>39.201186544630261</v>
      </c>
      <c r="H319" s="19">
        <v>0</v>
      </c>
      <c r="I319" s="19">
        <v>0</v>
      </c>
      <c r="J319" s="19">
        <v>0</v>
      </c>
    </row>
    <row r="320" spans="1:10" x14ac:dyDescent="0.3">
      <c r="A320" s="19" t="str">
        <f>B2&amp;C299&amp;D320</f>
        <v>DISTRIBUCION VOLUMEN X CRITERIO (kg ó litros)Leche+bebidas vegetalesDE 50 A 59 AÑOS</v>
      </c>
      <c r="B320" s="19">
        <v>0</v>
      </c>
      <c r="C320" s="19">
        <v>0</v>
      </c>
      <c r="D320" s="19" t="s">
        <v>159</v>
      </c>
      <c r="E320" s="19">
        <v>21.248126037537858</v>
      </c>
      <c r="F320" s="19">
        <v>41.275198312840871</v>
      </c>
      <c r="G320" s="19">
        <v>43.388289881148999</v>
      </c>
      <c r="H320" s="19">
        <v>0</v>
      </c>
      <c r="I320" s="19">
        <v>0</v>
      </c>
      <c r="J320" s="19">
        <v>0</v>
      </c>
    </row>
    <row r="321" spans="1:10" x14ac:dyDescent="0.3">
      <c r="A321" s="19" t="str">
        <f>B2&amp;C299&amp;D321</f>
        <v>DISTRIBUCION VOLUMEN X CRITERIO (kg ó litros)Leche+bebidas vegetalesDE 60 A 75 AÑOS</v>
      </c>
      <c r="B321" s="19">
        <v>0</v>
      </c>
      <c r="C321" s="19">
        <v>0</v>
      </c>
      <c r="D321" s="19" t="s">
        <v>160</v>
      </c>
      <c r="E321" s="19">
        <v>6.9704546515824628</v>
      </c>
      <c r="F321" s="19">
        <v>1.0276642461141385</v>
      </c>
      <c r="G321" s="19">
        <v>6.0874887456677866</v>
      </c>
      <c r="H321" s="19">
        <v>0</v>
      </c>
      <c r="I321" s="19">
        <v>0</v>
      </c>
      <c r="J321" s="19">
        <v>0</v>
      </c>
    </row>
    <row r="322" spans="1:10" x14ac:dyDescent="0.3">
      <c r="A322" s="19" t="str">
        <f>B2&amp;C299&amp;D322</f>
        <v>DISTRIBUCION VOLUMEN X CRITERIO (kg ó litros)Leche+bebidas vegetalesALTA Y MEDIA ALTA</v>
      </c>
      <c r="B322" s="19">
        <v>0</v>
      </c>
      <c r="C322" s="19">
        <v>0</v>
      </c>
      <c r="D322" s="19" t="s">
        <v>161</v>
      </c>
      <c r="E322" s="19">
        <v>12.379048967712757</v>
      </c>
      <c r="F322" s="19">
        <v>7.0636116370702551</v>
      </c>
      <c r="G322" s="19">
        <v>19.534301258803961</v>
      </c>
      <c r="H322" s="19">
        <v>0</v>
      </c>
      <c r="I322" s="19">
        <v>0</v>
      </c>
      <c r="J322" s="19">
        <v>0</v>
      </c>
    </row>
    <row r="323" spans="1:10" x14ac:dyDescent="0.3">
      <c r="A323" s="19" t="str">
        <f>B2&amp;C299&amp;D323</f>
        <v>DISTRIBUCION VOLUMEN X CRITERIO (kg ó litros)Leche+bebidas vegetalesMEDIA</v>
      </c>
      <c r="B323" s="19">
        <v>0</v>
      </c>
      <c r="C323" s="19">
        <v>0</v>
      </c>
      <c r="D323" s="19" t="s">
        <v>162</v>
      </c>
      <c r="E323" s="19">
        <v>21.101977427163433</v>
      </c>
      <c r="F323" s="19">
        <v>19.842628282488494</v>
      </c>
      <c r="G323" s="19">
        <v>23.586053198108008</v>
      </c>
      <c r="H323" s="19">
        <v>0</v>
      </c>
      <c r="I323" s="19">
        <v>0</v>
      </c>
      <c r="J323" s="19">
        <v>0</v>
      </c>
    </row>
    <row r="324" spans="1:10" x14ac:dyDescent="0.3">
      <c r="A324" s="19" t="str">
        <f>B2&amp;C299&amp;D324</f>
        <v>DISTRIBUCION VOLUMEN X CRITERIO (kg ó litros)Leche+bebidas vegetalesMEDIA BAJA</v>
      </c>
      <c r="B324" s="19">
        <v>0</v>
      </c>
      <c r="C324" s="19">
        <v>0</v>
      </c>
      <c r="D324" s="19" t="s">
        <v>163</v>
      </c>
      <c r="E324" s="19">
        <v>60.297553607273613</v>
      </c>
      <c r="F324" s="19">
        <v>69.971212709896918</v>
      </c>
      <c r="G324" s="19">
        <v>32.674878148180568</v>
      </c>
      <c r="H324" s="19">
        <v>0</v>
      </c>
      <c r="I324" s="19">
        <v>0</v>
      </c>
      <c r="J324" s="19">
        <v>0</v>
      </c>
    </row>
    <row r="325" spans="1:10" x14ac:dyDescent="0.3">
      <c r="A325" s="19" t="str">
        <f>B2&amp;C299&amp;D325</f>
        <v>DISTRIBUCION VOLUMEN X CRITERIO (kg ó litros)Leche+bebidas vegetalesBAJA</v>
      </c>
      <c r="B325" s="19">
        <v>0</v>
      </c>
      <c r="C325" s="19">
        <v>0</v>
      </c>
      <c r="D325" s="19" t="s">
        <v>164</v>
      </c>
      <c r="E325" s="19">
        <v>6.221430831619303</v>
      </c>
      <c r="F325" s="19">
        <v>3.1225277932435094</v>
      </c>
      <c r="G325" s="19">
        <v>24.204764177010844</v>
      </c>
      <c r="H325" s="19">
        <v>0</v>
      </c>
      <c r="I325" s="19">
        <v>0</v>
      </c>
      <c r="J325" s="19">
        <v>0</v>
      </c>
    </row>
    <row r="326" spans="1:10" x14ac:dyDescent="0.3">
      <c r="A326" s="19" t="str">
        <f>B2&amp;C326&amp;D326</f>
        <v>DISTRIBUCION VOLUMEN X CRITERIO (kg ó litros)InfusionesT.ESPAÑA</v>
      </c>
      <c r="B326" s="19">
        <v>0</v>
      </c>
      <c r="C326" s="19" t="s">
        <v>114</v>
      </c>
      <c r="D326" s="19" t="s">
        <v>59</v>
      </c>
      <c r="E326" s="19">
        <v>100</v>
      </c>
      <c r="F326" s="19">
        <v>100</v>
      </c>
      <c r="G326" s="19">
        <v>100</v>
      </c>
      <c r="H326" s="19">
        <v>0</v>
      </c>
      <c r="I326" s="19">
        <v>0</v>
      </c>
      <c r="J326" s="19">
        <v>0</v>
      </c>
    </row>
    <row r="327" spans="1:10" x14ac:dyDescent="0.3">
      <c r="A327" s="19" t="str">
        <f>B2&amp;C326&amp;D327</f>
        <v>DISTRIBUCION VOLUMEN X CRITERIO (kg ó litros)InfusionesBCN AM</v>
      </c>
      <c r="B327" s="19">
        <v>0</v>
      </c>
      <c r="C327" s="19">
        <v>0</v>
      </c>
      <c r="D327" s="19" t="s">
        <v>147</v>
      </c>
      <c r="E327" s="19">
        <v>23.077997562301004</v>
      </c>
      <c r="F327" s="19" t="s">
        <v>168</v>
      </c>
      <c r="G327" s="19" t="s">
        <v>168</v>
      </c>
      <c r="H327" s="19">
        <v>0</v>
      </c>
      <c r="I327" s="19">
        <v>0</v>
      </c>
      <c r="J327" s="19">
        <v>0</v>
      </c>
    </row>
    <row r="328" spans="1:10" x14ac:dyDescent="0.3">
      <c r="A328" s="19" t="str">
        <f>B2&amp;C326&amp;D328</f>
        <v>DISTRIBUCION VOLUMEN X CRITERIO (kg ó litros)InfusionesREST.CAT ARAGON</v>
      </c>
      <c r="B328" s="19">
        <v>0</v>
      </c>
      <c r="C328" s="19">
        <v>0</v>
      </c>
      <c r="D328" s="19" t="s">
        <v>148</v>
      </c>
      <c r="E328" s="19">
        <v>15.120014339637194</v>
      </c>
      <c r="F328" s="19">
        <v>6.4516116142858362</v>
      </c>
      <c r="G328" s="19" t="s">
        <v>168</v>
      </c>
      <c r="H328" s="19">
        <v>0</v>
      </c>
      <c r="I328" s="19">
        <v>0</v>
      </c>
      <c r="J328" s="19">
        <v>0</v>
      </c>
    </row>
    <row r="329" spans="1:10" x14ac:dyDescent="0.3">
      <c r="A329" s="19" t="str">
        <f>B2&amp;C326&amp;D329</f>
        <v>DISTRIBUCION VOLUMEN X CRITERIO (kg ó litros)InfusionesLEVANTE</v>
      </c>
      <c r="B329" s="19">
        <v>0</v>
      </c>
      <c r="C329" s="19">
        <v>0</v>
      </c>
      <c r="D329" s="19" t="s">
        <v>149</v>
      </c>
      <c r="E329" s="19">
        <v>10.426013369214635</v>
      </c>
      <c r="F329" s="19">
        <v>9.5975299069573907</v>
      </c>
      <c r="G329" s="19">
        <v>4.17007649418486</v>
      </c>
      <c r="H329" s="19">
        <v>0</v>
      </c>
      <c r="I329" s="19">
        <v>0</v>
      </c>
      <c r="J329" s="19">
        <v>0</v>
      </c>
    </row>
    <row r="330" spans="1:10" x14ac:dyDescent="0.3">
      <c r="A330" s="19" t="str">
        <f>B2&amp;C326&amp;D330</f>
        <v>DISTRIBUCION VOLUMEN X CRITERIO (kg ó litros)InfusionesANDALUCIA</v>
      </c>
      <c r="B330" s="19">
        <v>0</v>
      </c>
      <c r="C330" s="19">
        <v>0</v>
      </c>
      <c r="D330" s="19" t="s">
        <v>150</v>
      </c>
      <c r="E330" s="19">
        <v>13.558403356169446</v>
      </c>
      <c r="F330" s="19">
        <v>37.375308564294834</v>
      </c>
      <c r="G330" s="19" t="s">
        <v>168</v>
      </c>
      <c r="H330" s="19">
        <v>0</v>
      </c>
      <c r="I330" s="19">
        <v>0</v>
      </c>
      <c r="J330" s="19">
        <v>0</v>
      </c>
    </row>
    <row r="331" spans="1:10" x14ac:dyDescent="0.3">
      <c r="A331" s="19" t="str">
        <f>B2&amp;C326&amp;D331</f>
        <v>DISTRIBUCION VOLUMEN X CRITERIO (kg ó litros)InfusionesMDD AM</v>
      </c>
      <c r="B331" s="19">
        <v>0</v>
      </c>
      <c r="C331" s="19">
        <v>0</v>
      </c>
      <c r="D331" s="19" t="s">
        <v>151</v>
      </c>
      <c r="E331" s="19">
        <v>9.0083626302459585</v>
      </c>
      <c r="F331" s="19">
        <v>17.429289000631169</v>
      </c>
      <c r="G331" s="19">
        <v>17.819957946551728</v>
      </c>
      <c r="H331" s="19">
        <v>0</v>
      </c>
      <c r="I331" s="19">
        <v>0</v>
      </c>
      <c r="J331" s="19">
        <v>0</v>
      </c>
    </row>
    <row r="332" spans="1:10" x14ac:dyDescent="0.3">
      <c r="A332" s="19" t="str">
        <f>B2&amp;C326&amp;D332</f>
        <v>DISTRIBUCION VOLUMEN X CRITERIO (kg ó litros)InfusionesRTO CENTRO</v>
      </c>
      <c r="B332" s="19">
        <v>0</v>
      </c>
      <c r="C332" s="19">
        <v>0</v>
      </c>
      <c r="D332" s="19" t="s">
        <v>152</v>
      </c>
      <c r="E332" s="19" t="s">
        <v>168</v>
      </c>
      <c r="F332" s="19">
        <v>10.717710961952369</v>
      </c>
      <c r="G332" s="19">
        <v>13.396051855655472</v>
      </c>
      <c r="H332" s="19">
        <v>0</v>
      </c>
      <c r="I332" s="19">
        <v>0</v>
      </c>
      <c r="J332" s="19">
        <v>0</v>
      </c>
    </row>
    <row r="333" spans="1:10" x14ac:dyDescent="0.3">
      <c r="A333" s="19" t="str">
        <f>B2&amp;C326&amp;D333</f>
        <v>DISTRIBUCION VOLUMEN X CRITERIO (kg ó litros)InfusionesNORTE-CENTRO</v>
      </c>
      <c r="B333" s="19">
        <v>0</v>
      </c>
      <c r="C333" s="19">
        <v>0</v>
      </c>
      <c r="D333" s="19" t="s">
        <v>153</v>
      </c>
      <c r="E333" s="19">
        <v>6.6755193487425073</v>
      </c>
      <c r="F333" s="19">
        <v>8.5503301895885588</v>
      </c>
      <c r="G333" s="19">
        <v>29.233015121894816</v>
      </c>
      <c r="H333" s="19">
        <v>0</v>
      </c>
      <c r="I333" s="19">
        <v>0</v>
      </c>
      <c r="J333" s="19">
        <v>0</v>
      </c>
    </row>
    <row r="334" spans="1:10" x14ac:dyDescent="0.3">
      <c r="A334" s="19" t="str">
        <f>B2&amp;C326&amp;D334</f>
        <v>DISTRIBUCION VOLUMEN X CRITERIO (kg ó litros)InfusionesNOROESTE</v>
      </c>
      <c r="B334" s="19">
        <v>0</v>
      </c>
      <c r="C334" s="19">
        <v>0</v>
      </c>
      <c r="D334" s="19" t="s">
        <v>154</v>
      </c>
      <c r="E334" s="19">
        <v>22.133697117970829</v>
      </c>
      <c r="F334" s="19">
        <v>9.8782220240147094</v>
      </c>
      <c r="G334" s="19">
        <v>35.380903096695434</v>
      </c>
      <c r="H334" s="19">
        <v>0</v>
      </c>
      <c r="I334" s="19">
        <v>0</v>
      </c>
      <c r="J334" s="19">
        <v>0</v>
      </c>
    </row>
    <row r="335" spans="1:10" x14ac:dyDescent="0.3">
      <c r="A335" s="19" t="str">
        <f>B2&amp;C326&amp;D335</f>
        <v>DISTRIBUCION VOLUMEN X CRITERIO (kg ó litros)Infusiones&lt;2MIL</v>
      </c>
      <c r="B335" s="19">
        <v>0</v>
      </c>
      <c r="C335" s="19">
        <v>0</v>
      </c>
      <c r="D335" s="19" t="s">
        <v>29</v>
      </c>
      <c r="E335" s="19">
        <v>6.6755193487425073</v>
      </c>
      <c r="F335" s="19">
        <v>1.7381355511867578</v>
      </c>
      <c r="G335" s="19" t="s">
        <v>168</v>
      </c>
      <c r="H335" s="19">
        <v>0</v>
      </c>
      <c r="I335" s="19">
        <v>0</v>
      </c>
      <c r="J335" s="19">
        <v>0</v>
      </c>
    </row>
    <row r="336" spans="1:10" x14ac:dyDescent="0.3">
      <c r="A336" s="19" t="str">
        <f>B2&amp;C326&amp;D336</f>
        <v>DISTRIBUCION VOLUMEN X CRITERIO (kg ó litros)Infusiones2-5MIL</v>
      </c>
      <c r="B336" s="19">
        <v>0</v>
      </c>
      <c r="C336" s="19">
        <v>0</v>
      </c>
      <c r="D336" s="19" t="s">
        <v>32</v>
      </c>
      <c r="E336" s="19">
        <v>10.250149735198287</v>
      </c>
      <c r="F336" s="19" t="s">
        <v>168</v>
      </c>
      <c r="G336" s="19" t="s">
        <v>168</v>
      </c>
      <c r="H336" s="19">
        <v>0</v>
      </c>
      <c r="I336" s="19">
        <v>0</v>
      </c>
      <c r="J336" s="19">
        <v>0</v>
      </c>
    </row>
    <row r="337" spans="1:10" x14ac:dyDescent="0.3">
      <c r="A337" s="19" t="str">
        <f>B2&amp;C326&amp;D337</f>
        <v>DISTRIBUCION VOLUMEN X CRITERIO (kg ó litros)Infusiones5-10MIL</v>
      </c>
      <c r="B337" s="19">
        <v>0</v>
      </c>
      <c r="C337" s="19">
        <v>0</v>
      </c>
      <c r="D337" s="19" t="s">
        <v>34</v>
      </c>
      <c r="E337" s="19" t="s">
        <v>168</v>
      </c>
      <c r="F337" s="19">
        <v>8.407392948284178</v>
      </c>
      <c r="G337" s="19">
        <v>6.7135646909600704</v>
      </c>
      <c r="H337" s="19">
        <v>0</v>
      </c>
      <c r="I337" s="19">
        <v>0</v>
      </c>
      <c r="J337" s="19">
        <v>0</v>
      </c>
    </row>
    <row r="338" spans="1:10" x14ac:dyDescent="0.3">
      <c r="A338" s="19" t="str">
        <f>B2&amp;C326&amp;D338</f>
        <v>DISTRIBUCION VOLUMEN X CRITERIO (kg ó litros)Infusiones10-30MIL</v>
      </c>
      <c r="B338" s="19">
        <v>0</v>
      </c>
      <c r="C338" s="19">
        <v>0</v>
      </c>
      <c r="D338" s="19" t="s">
        <v>36</v>
      </c>
      <c r="E338" s="19">
        <v>6.2053619912231657</v>
      </c>
      <c r="F338" s="19">
        <v>19.292224267600531</v>
      </c>
      <c r="G338" s="19">
        <v>52.803019764651125</v>
      </c>
      <c r="H338" s="19">
        <v>0</v>
      </c>
      <c r="I338" s="19">
        <v>0</v>
      </c>
      <c r="J338" s="19">
        <v>0</v>
      </c>
    </row>
    <row r="339" spans="1:10" x14ac:dyDescent="0.3">
      <c r="A339" s="19" t="str">
        <f>B2&amp;C326&amp;D339</f>
        <v>DISTRIBUCION VOLUMEN X CRITERIO (kg ó litros)Infusiones30-100MIL</v>
      </c>
      <c r="B339" s="19">
        <v>0</v>
      </c>
      <c r="C339" s="19">
        <v>0</v>
      </c>
      <c r="D339" s="19" t="s">
        <v>38</v>
      </c>
      <c r="E339" s="19">
        <v>7.2066901041967668</v>
      </c>
      <c r="F339" s="19">
        <v>29.21362940427472</v>
      </c>
      <c r="G339" s="19">
        <v>22.663462112819381</v>
      </c>
      <c r="H339" s="19">
        <v>0</v>
      </c>
      <c r="I339" s="19">
        <v>0</v>
      </c>
      <c r="J339" s="19">
        <v>0</v>
      </c>
    </row>
    <row r="340" spans="1:10" x14ac:dyDescent="0.3">
      <c r="A340" s="19" t="str">
        <f>B2&amp;C326&amp;D340</f>
        <v>DISTRIBUCION VOLUMEN X CRITERIO (kg ó litros)Infusiones100-200MIL</v>
      </c>
      <c r="B340" s="19">
        <v>0</v>
      </c>
      <c r="C340" s="19">
        <v>0</v>
      </c>
      <c r="D340" s="19" t="s">
        <v>40</v>
      </c>
      <c r="E340" s="19">
        <v>19.496189913849406</v>
      </c>
      <c r="F340" s="19">
        <v>15.433776700010599</v>
      </c>
      <c r="G340" s="19" t="s">
        <v>168</v>
      </c>
      <c r="H340" s="19">
        <v>0</v>
      </c>
      <c r="I340" s="19">
        <v>0</v>
      </c>
      <c r="J340" s="19">
        <v>0</v>
      </c>
    </row>
    <row r="341" spans="1:10" x14ac:dyDescent="0.3">
      <c r="A341" s="19" t="str">
        <f>B2&amp;C326&amp;D341</f>
        <v>DISTRIBUCION VOLUMEN X CRITERIO (kg ó litros)Infusiones200-500MIL</v>
      </c>
      <c r="B341" s="19">
        <v>0</v>
      </c>
      <c r="C341" s="19">
        <v>0</v>
      </c>
      <c r="D341" s="19" t="s">
        <v>42</v>
      </c>
      <c r="E341" s="19">
        <v>30.94506177761027</v>
      </c>
      <c r="F341" s="19">
        <v>5.6138536497706557</v>
      </c>
      <c r="G341" s="19">
        <v>3.004527488815147</v>
      </c>
      <c r="H341" s="19">
        <v>0</v>
      </c>
      <c r="I341" s="19">
        <v>0</v>
      </c>
      <c r="J341" s="19">
        <v>0</v>
      </c>
    </row>
    <row r="342" spans="1:10" x14ac:dyDescent="0.3">
      <c r="A342" s="19" t="str">
        <f>B2&amp;C326&amp;D342</f>
        <v>DISTRIBUCION VOLUMEN X CRITERIO (kg ó litros)Infusiones&gt;500MIL</v>
      </c>
      <c r="B342" s="19">
        <v>0</v>
      </c>
      <c r="C342" s="19">
        <v>0</v>
      </c>
      <c r="D342" s="19" t="s">
        <v>44</v>
      </c>
      <c r="E342" s="19">
        <v>19.221032044631517</v>
      </c>
      <c r="F342" s="19">
        <v>20.300989740597426</v>
      </c>
      <c r="G342" s="19">
        <v>14.815426845750729</v>
      </c>
      <c r="H342" s="19">
        <v>0</v>
      </c>
      <c r="I342" s="19">
        <v>0</v>
      </c>
      <c r="J342" s="19">
        <v>0</v>
      </c>
    </row>
    <row r="343" spans="1:10" x14ac:dyDescent="0.3">
      <c r="A343" s="19" t="str">
        <f>B2&amp;C326&amp;D343</f>
        <v>DISTRIBUCION VOLUMEN X CRITERIO (kg ó litros)InfusionesDE 15 A 19 AÑOS</v>
      </c>
      <c r="B343" s="19">
        <v>0</v>
      </c>
      <c r="C343" s="19">
        <v>0</v>
      </c>
      <c r="D343" s="19" t="s">
        <v>155</v>
      </c>
      <c r="E343" s="19" t="s">
        <v>168</v>
      </c>
      <c r="F343" s="19">
        <v>22.369046865947094</v>
      </c>
      <c r="G343" s="19" t="s">
        <v>168</v>
      </c>
      <c r="H343" s="19">
        <v>0</v>
      </c>
      <c r="I343" s="19">
        <v>0</v>
      </c>
      <c r="J343" s="19">
        <v>0</v>
      </c>
    </row>
    <row r="344" spans="1:10" x14ac:dyDescent="0.3">
      <c r="A344" s="19" t="str">
        <f>B2&amp;C326&amp;D344</f>
        <v>DISTRIBUCION VOLUMEN X CRITERIO (kg ó litros)InfusionesDE 20 A 24 AÑOS</v>
      </c>
      <c r="B344" s="19">
        <v>0</v>
      </c>
      <c r="C344" s="19">
        <v>0</v>
      </c>
      <c r="D344" s="19" t="s">
        <v>156</v>
      </c>
      <c r="E344" s="19" t="s">
        <v>168</v>
      </c>
      <c r="F344" s="19">
        <v>7.3088053343896506</v>
      </c>
      <c r="G344" s="19">
        <v>14.608216247425727</v>
      </c>
      <c r="H344" s="19">
        <v>0</v>
      </c>
      <c r="I344" s="19">
        <v>0</v>
      </c>
      <c r="J344" s="19">
        <v>0</v>
      </c>
    </row>
    <row r="345" spans="1:10" x14ac:dyDescent="0.3">
      <c r="A345" s="19" t="str">
        <f>B2&amp;C326&amp;D345</f>
        <v>DISTRIBUCION VOLUMEN X CRITERIO (kg ó litros)InfusionesDE 25 A 34 AÑOS</v>
      </c>
      <c r="B345" s="19">
        <v>0</v>
      </c>
      <c r="C345" s="19">
        <v>0</v>
      </c>
      <c r="D345" s="19" t="s">
        <v>157</v>
      </c>
      <c r="E345" s="19">
        <v>45.275897504288835</v>
      </c>
      <c r="F345" s="19">
        <v>16.187764145432254</v>
      </c>
      <c r="G345" s="19">
        <v>46.327746810266582</v>
      </c>
      <c r="H345" s="19">
        <v>0</v>
      </c>
      <c r="I345" s="19">
        <v>0</v>
      </c>
      <c r="J345" s="19">
        <v>0</v>
      </c>
    </row>
    <row r="346" spans="1:10" x14ac:dyDescent="0.3">
      <c r="A346" s="19" t="str">
        <f>B2&amp;C326&amp;D346</f>
        <v>DISTRIBUCION VOLUMEN X CRITERIO (kg ó litros)InfusionesDE 35 A 49 AÑOS</v>
      </c>
      <c r="B346" s="19">
        <v>0</v>
      </c>
      <c r="C346" s="19">
        <v>0</v>
      </c>
      <c r="D346" s="19" t="s">
        <v>158</v>
      </c>
      <c r="E346" s="19">
        <v>36.619658889265445</v>
      </c>
      <c r="F346" s="19">
        <v>40.825679147535404</v>
      </c>
      <c r="G346" s="19">
        <v>37.478888958570117</v>
      </c>
      <c r="H346" s="19">
        <v>0</v>
      </c>
      <c r="I346" s="19">
        <v>0</v>
      </c>
      <c r="J346" s="19">
        <v>0</v>
      </c>
    </row>
    <row r="347" spans="1:10" x14ac:dyDescent="0.3">
      <c r="A347" s="19" t="str">
        <f>B2&amp;C326&amp;D347</f>
        <v>DISTRIBUCION VOLUMEN X CRITERIO (kg ó litros)InfusionesDE 50 A 59 AÑOS</v>
      </c>
      <c r="B347" s="19">
        <v>0</v>
      </c>
      <c r="C347" s="19">
        <v>0</v>
      </c>
      <c r="D347" s="19" t="s">
        <v>159</v>
      </c>
      <c r="E347" s="19">
        <v>18.104454841764372</v>
      </c>
      <c r="F347" s="19">
        <v>6.9391546783752238</v>
      </c>
      <c r="G347" s="19">
        <v>1.5851470807411128</v>
      </c>
      <c r="H347" s="19">
        <v>0</v>
      </c>
      <c r="I347" s="19">
        <v>0</v>
      </c>
      <c r="J347" s="19">
        <v>0</v>
      </c>
    </row>
    <row r="348" spans="1:10" x14ac:dyDescent="0.3">
      <c r="A348" s="19" t="str">
        <f>B2&amp;C326&amp;D348</f>
        <v>DISTRIBUCION VOLUMEN X CRITERIO (kg ó litros)InfusionesDE 60 A 75 AÑOS</v>
      </c>
      <c r="B348" s="19">
        <v>0</v>
      </c>
      <c r="C348" s="19">
        <v>0</v>
      </c>
      <c r="D348" s="19" t="s">
        <v>160</v>
      </c>
      <c r="E348" s="19" t="s">
        <v>168</v>
      </c>
      <c r="F348" s="19">
        <v>6.3695630217153711</v>
      </c>
      <c r="G348" s="19" t="s">
        <v>168</v>
      </c>
      <c r="H348" s="19">
        <v>0</v>
      </c>
      <c r="I348" s="19">
        <v>0</v>
      </c>
      <c r="J348" s="19">
        <v>0</v>
      </c>
    </row>
    <row r="349" spans="1:10" x14ac:dyDescent="0.3">
      <c r="A349" s="19" t="str">
        <f>B2&amp;C326&amp;D349</f>
        <v>DISTRIBUCION VOLUMEN X CRITERIO (kg ó litros)InfusionesALTA Y MEDIA ALTA</v>
      </c>
      <c r="B349" s="19">
        <v>0</v>
      </c>
      <c r="C349" s="19">
        <v>0</v>
      </c>
      <c r="D349" s="19" t="s">
        <v>161</v>
      </c>
      <c r="E349" s="19">
        <v>5.542994313257509</v>
      </c>
      <c r="F349" s="19">
        <v>8.2869108652500607</v>
      </c>
      <c r="G349" s="19">
        <v>1.5851470807411128</v>
      </c>
      <c r="H349" s="19">
        <v>0</v>
      </c>
      <c r="I349" s="19">
        <v>0</v>
      </c>
      <c r="J349" s="19">
        <v>0</v>
      </c>
    </row>
    <row r="350" spans="1:10" x14ac:dyDescent="0.3">
      <c r="A350" s="19" t="str">
        <f>B2&amp;C326&amp;D350</f>
        <v>DISTRIBUCION VOLUMEN X CRITERIO (kg ó litros)InfusionesMEDIA</v>
      </c>
      <c r="B350" s="19">
        <v>0</v>
      </c>
      <c r="C350" s="19">
        <v>0</v>
      </c>
      <c r="D350" s="19" t="s">
        <v>162</v>
      </c>
      <c r="E350" s="19">
        <v>30.452969567046861</v>
      </c>
      <c r="F350" s="19">
        <v>52.627281789181794</v>
      </c>
      <c r="G350" s="19">
        <v>27.11845205095555</v>
      </c>
      <c r="H350" s="19">
        <v>0</v>
      </c>
      <c r="I350" s="19">
        <v>0</v>
      </c>
      <c r="J350" s="19">
        <v>0</v>
      </c>
    </row>
    <row r="351" spans="1:10" x14ac:dyDescent="0.3">
      <c r="A351" s="19" t="str">
        <f>B2&amp;C326&amp;D351</f>
        <v>DISTRIBUCION VOLUMEN X CRITERIO (kg ó litros)InfusionesMEDIA BAJA</v>
      </c>
      <c r="B351" s="19">
        <v>0</v>
      </c>
      <c r="C351" s="19">
        <v>0</v>
      </c>
      <c r="D351" s="19" t="s">
        <v>163</v>
      </c>
      <c r="E351" s="19">
        <v>40.629348902189292</v>
      </c>
      <c r="F351" s="19">
        <v>29.505120503607117</v>
      </c>
      <c r="G351" s="19">
        <v>27.455164984000479</v>
      </c>
      <c r="H351" s="19">
        <v>0</v>
      </c>
      <c r="I351" s="19">
        <v>0</v>
      </c>
      <c r="J351" s="19">
        <v>0</v>
      </c>
    </row>
    <row r="352" spans="1:10" x14ac:dyDescent="0.3">
      <c r="A352" s="19" t="str">
        <f>B2&amp;C326&amp;D352</f>
        <v>DISTRIBUCION VOLUMEN X CRITERIO (kg ó litros)InfusionesBAJA</v>
      </c>
      <c r="B352" s="19">
        <v>0</v>
      </c>
      <c r="C352" s="19">
        <v>0</v>
      </c>
      <c r="D352" s="19" t="s">
        <v>164</v>
      </c>
      <c r="E352" s="19">
        <v>23.374687217506349</v>
      </c>
      <c r="F352" s="19">
        <v>9.5806891036859056</v>
      </c>
      <c r="G352" s="19">
        <v>43.841231369320546</v>
      </c>
      <c r="H352" s="19">
        <v>0</v>
      </c>
      <c r="I352" s="19">
        <v>0</v>
      </c>
      <c r="J352" s="19">
        <v>0</v>
      </c>
    </row>
    <row r="353" spans="1:10" x14ac:dyDescent="0.3">
      <c r="A353" s="19" t="str">
        <f>B2&amp;C353&amp;D353</f>
        <v>DISTRIBUCION VOLUMEN X CRITERIO (kg ó litros)Resto Bebidas CalienteT.ESPAÑA</v>
      </c>
      <c r="B353" s="19">
        <v>0</v>
      </c>
      <c r="C353" s="19" t="s">
        <v>115</v>
      </c>
      <c r="D353" s="19" t="s">
        <v>59</v>
      </c>
      <c r="E353" s="19">
        <v>100</v>
      </c>
      <c r="F353" s="19">
        <v>100</v>
      </c>
      <c r="G353" s="19">
        <v>100</v>
      </c>
      <c r="H353" s="19">
        <v>0</v>
      </c>
      <c r="I353" s="19">
        <v>0</v>
      </c>
      <c r="J353" s="19">
        <v>0</v>
      </c>
    </row>
    <row r="354" spans="1:10" x14ac:dyDescent="0.3">
      <c r="A354" s="19" t="str">
        <f>B2&amp;C353&amp;D354</f>
        <v>DISTRIBUCION VOLUMEN X CRITERIO (kg ó litros)Resto Bebidas CalienteBCN AM</v>
      </c>
      <c r="B354" s="19">
        <v>0</v>
      </c>
      <c r="C354" s="19">
        <v>0</v>
      </c>
      <c r="D354" s="19" t="s">
        <v>147</v>
      </c>
      <c r="E354" s="19">
        <v>18.99234838293329</v>
      </c>
      <c r="F354" s="19">
        <v>3.1322742265234611</v>
      </c>
      <c r="G354" s="19">
        <v>7.9343367432048382</v>
      </c>
      <c r="H354" s="19">
        <v>0</v>
      </c>
      <c r="I354" s="19">
        <v>0</v>
      </c>
      <c r="J354" s="19">
        <v>0</v>
      </c>
    </row>
    <row r="355" spans="1:10" x14ac:dyDescent="0.3">
      <c r="A355" s="19" t="str">
        <f>B2&amp;C353&amp;D355</f>
        <v>DISTRIBUCION VOLUMEN X CRITERIO (kg ó litros)Resto Bebidas CalienteREST.CAT ARAGON</v>
      </c>
      <c r="B355" s="19">
        <v>0</v>
      </c>
      <c r="C355" s="19">
        <v>0</v>
      </c>
      <c r="D355" s="19" t="s">
        <v>148</v>
      </c>
      <c r="E355" s="19">
        <v>13.329048163144522</v>
      </c>
      <c r="F355" s="19">
        <v>19.041591319272918</v>
      </c>
      <c r="G355" s="19">
        <v>21.515839758833302</v>
      </c>
      <c r="H355" s="19">
        <v>0</v>
      </c>
      <c r="I355" s="19">
        <v>0</v>
      </c>
      <c r="J355" s="19">
        <v>0</v>
      </c>
    </row>
    <row r="356" spans="1:10" x14ac:dyDescent="0.3">
      <c r="A356" s="19" t="str">
        <f>B2&amp;C353&amp;D356</f>
        <v>DISTRIBUCION VOLUMEN X CRITERIO (kg ó litros)Resto Bebidas CalienteLEVANTE</v>
      </c>
      <c r="B356" s="19">
        <v>0</v>
      </c>
      <c r="C356" s="19">
        <v>0</v>
      </c>
      <c r="D356" s="19" t="s">
        <v>149</v>
      </c>
      <c r="E356" s="19">
        <v>1.5371171007595779</v>
      </c>
      <c r="F356" s="19">
        <v>3.7455400640352283</v>
      </c>
      <c r="G356" s="19">
        <v>1.3687861966793304</v>
      </c>
      <c r="H356" s="19">
        <v>0</v>
      </c>
      <c r="I356" s="19">
        <v>0</v>
      </c>
      <c r="J356" s="19">
        <v>0</v>
      </c>
    </row>
    <row r="357" spans="1:10" x14ac:dyDescent="0.3">
      <c r="A357" s="19" t="str">
        <f>B2&amp;C353&amp;D357</f>
        <v>DISTRIBUCION VOLUMEN X CRITERIO (kg ó litros)Resto Bebidas CalienteANDALUCIA</v>
      </c>
      <c r="B357" s="19">
        <v>0</v>
      </c>
      <c r="C357" s="19">
        <v>0</v>
      </c>
      <c r="D357" s="19" t="s">
        <v>150</v>
      </c>
      <c r="E357" s="19">
        <v>29.596764941806569</v>
      </c>
      <c r="F357" s="19">
        <v>51.458327077862812</v>
      </c>
      <c r="G357" s="19">
        <v>20.82312236414479</v>
      </c>
      <c r="H357" s="19">
        <v>0</v>
      </c>
      <c r="I357" s="19">
        <v>0</v>
      </c>
      <c r="J357" s="19">
        <v>0</v>
      </c>
    </row>
    <row r="358" spans="1:10" x14ac:dyDescent="0.3">
      <c r="A358" s="19" t="str">
        <f>B2&amp;C353&amp;D358</f>
        <v>DISTRIBUCION VOLUMEN X CRITERIO (kg ó litros)Resto Bebidas CalienteMDD AM</v>
      </c>
      <c r="B358" s="19">
        <v>0</v>
      </c>
      <c r="C358" s="19">
        <v>0</v>
      </c>
      <c r="D358" s="19" t="s">
        <v>151</v>
      </c>
      <c r="E358" s="19">
        <v>31.142071691206084</v>
      </c>
      <c r="F358" s="19">
        <v>8.0515929736919443</v>
      </c>
      <c r="G358" s="19">
        <v>38.758841965240975</v>
      </c>
      <c r="H358" s="19">
        <v>0</v>
      </c>
      <c r="I358" s="19">
        <v>0</v>
      </c>
      <c r="J358" s="19">
        <v>0</v>
      </c>
    </row>
    <row r="359" spans="1:10" x14ac:dyDescent="0.3">
      <c r="A359" s="19" t="str">
        <f>B2&amp;C353&amp;D359</f>
        <v>DISTRIBUCION VOLUMEN X CRITERIO (kg ó litros)Resto Bebidas CalienteRTO CENTRO</v>
      </c>
      <c r="B359" s="19">
        <v>0</v>
      </c>
      <c r="C359" s="19">
        <v>0</v>
      </c>
      <c r="D359" s="19" t="s">
        <v>152</v>
      </c>
      <c r="E359" s="19" t="s">
        <v>168</v>
      </c>
      <c r="F359" s="19">
        <v>0.44840982520994904</v>
      </c>
      <c r="G359" s="19">
        <v>0.68439309833966522</v>
      </c>
      <c r="H359" s="19">
        <v>0</v>
      </c>
      <c r="I359" s="19">
        <v>0</v>
      </c>
      <c r="J359" s="19">
        <v>0</v>
      </c>
    </row>
    <row r="360" spans="1:10" x14ac:dyDescent="0.3">
      <c r="A360" s="19" t="str">
        <f>B2&amp;C353&amp;D360</f>
        <v>DISTRIBUCION VOLUMEN X CRITERIO (kg ó litros)Resto Bebidas CalienteNORTE-CENTRO</v>
      </c>
      <c r="B360" s="19">
        <v>0</v>
      </c>
      <c r="C360" s="19">
        <v>0</v>
      </c>
      <c r="D360" s="19" t="s">
        <v>153</v>
      </c>
      <c r="E360" s="19">
        <v>3.7419855352628271</v>
      </c>
      <c r="F360" s="19">
        <v>11.985730949475956</v>
      </c>
      <c r="G360" s="19">
        <v>7.6892494290520013</v>
      </c>
      <c r="H360" s="19">
        <v>0</v>
      </c>
      <c r="I360" s="19">
        <v>0</v>
      </c>
      <c r="J360" s="19">
        <v>0</v>
      </c>
    </row>
    <row r="361" spans="1:10" x14ac:dyDescent="0.3">
      <c r="A361" s="19" t="str">
        <f>B2&amp;C353&amp;D361</f>
        <v>DISTRIBUCION VOLUMEN X CRITERIO (kg ó litros)Resto Bebidas CalienteNOROESTE</v>
      </c>
      <c r="B361" s="19">
        <v>0</v>
      </c>
      <c r="C361" s="19">
        <v>0</v>
      </c>
      <c r="D361" s="19" t="s">
        <v>154</v>
      </c>
      <c r="E361" s="19">
        <v>1.6606669966910237</v>
      </c>
      <c r="F361" s="19">
        <v>2.1365409318826982</v>
      </c>
      <c r="G361" s="19">
        <v>1.2254335076346474</v>
      </c>
      <c r="H361" s="19">
        <v>0</v>
      </c>
      <c r="I361" s="19">
        <v>0</v>
      </c>
      <c r="J361" s="19">
        <v>0</v>
      </c>
    </row>
    <row r="362" spans="1:10" x14ac:dyDescent="0.3">
      <c r="A362" s="19" t="str">
        <f>B2&amp;C353&amp;D362</f>
        <v>DISTRIBUCION VOLUMEN X CRITERIO (kg ó litros)Resto Bebidas Caliente&lt;2MIL</v>
      </c>
      <c r="B362" s="19">
        <v>0</v>
      </c>
      <c r="C362" s="19">
        <v>0</v>
      </c>
      <c r="D362" s="19" t="s">
        <v>29</v>
      </c>
      <c r="E362" s="19" t="s">
        <v>168</v>
      </c>
      <c r="F362" s="19" t="s">
        <v>168</v>
      </c>
      <c r="G362" s="19" t="s">
        <v>168</v>
      </c>
      <c r="H362" s="19">
        <v>0</v>
      </c>
      <c r="I362" s="19">
        <v>0</v>
      </c>
      <c r="J362" s="19">
        <v>0</v>
      </c>
    </row>
    <row r="363" spans="1:10" x14ac:dyDescent="0.3">
      <c r="A363" s="19" t="str">
        <f>B2&amp;C353&amp;D363</f>
        <v>DISTRIBUCION VOLUMEN X CRITERIO (kg ó litros)Resto Bebidas Caliente2-5MIL</v>
      </c>
      <c r="B363" s="19">
        <v>0</v>
      </c>
      <c r="C363" s="19">
        <v>0</v>
      </c>
      <c r="D363" s="19" t="s">
        <v>32</v>
      </c>
      <c r="E363" s="19">
        <v>1.9052669528882318</v>
      </c>
      <c r="F363" s="19">
        <v>5.4732369967940722</v>
      </c>
      <c r="G363" s="19" t="s">
        <v>168</v>
      </c>
      <c r="H363" s="19">
        <v>0</v>
      </c>
      <c r="I363" s="19">
        <v>0</v>
      </c>
      <c r="J363" s="19">
        <v>0</v>
      </c>
    </row>
    <row r="364" spans="1:10" x14ac:dyDescent="0.3">
      <c r="A364" s="19" t="str">
        <f>B2&amp;C353&amp;D364</f>
        <v>DISTRIBUCION VOLUMEN X CRITERIO (kg ó litros)Resto Bebidas Caliente5-10MIL</v>
      </c>
      <c r="B364" s="19">
        <v>0</v>
      </c>
      <c r="C364" s="19">
        <v>0</v>
      </c>
      <c r="D364" s="19" t="s">
        <v>34</v>
      </c>
      <c r="E364" s="19">
        <v>5.9194336842926596</v>
      </c>
      <c r="F364" s="19">
        <v>14.122269809121319</v>
      </c>
      <c r="G364" s="19">
        <v>1.6161845292173678</v>
      </c>
      <c r="H364" s="19">
        <v>0</v>
      </c>
      <c r="I364" s="19">
        <v>0</v>
      </c>
      <c r="J364" s="19">
        <v>0</v>
      </c>
    </row>
    <row r="365" spans="1:10" x14ac:dyDescent="0.3">
      <c r="A365" s="19" t="str">
        <f>B2&amp;C353&amp;D365</f>
        <v>DISTRIBUCION VOLUMEN X CRITERIO (kg ó litros)Resto Bebidas Caliente10-30MIL</v>
      </c>
      <c r="B365" s="19">
        <v>0</v>
      </c>
      <c r="C365" s="19">
        <v>0</v>
      </c>
      <c r="D365" s="19" t="s">
        <v>36</v>
      </c>
      <c r="E365" s="19">
        <v>18.390373833132632</v>
      </c>
      <c r="F365" s="19">
        <v>10.854155820307831</v>
      </c>
      <c r="G365" s="19">
        <v>11.163005863590886</v>
      </c>
      <c r="H365" s="19">
        <v>0</v>
      </c>
      <c r="I365" s="19">
        <v>0</v>
      </c>
      <c r="J365" s="19">
        <v>0</v>
      </c>
    </row>
    <row r="366" spans="1:10" x14ac:dyDescent="0.3">
      <c r="A366" s="19" t="str">
        <f>B2&amp;C353&amp;D366</f>
        <v>DISTRIBUCION VOLUMEN X CRITERIO (kg ó litros)Resto Bebidas Caliente30-100MIL</v>
      </c>
      <c r="B366" s="19">
        <v>0</v>
      </c>
      <c r="C366" s="19">
        <v>0</v>
      </c>
      <c r="D366" s="19" t="s">
        <v>38</v>
      </c>
      <c r="E366" s="19">
        <v>5.4673294177421035</v>
      </c>
      <c r="F366" s="19">
        <v>9.0242482216284827</v>
      </c>
      <c r="G366" s="19">
        <v>8.420810724105511</v>
      </c>
      <c r="H366" s="19">
        <v>0</v>
      </c>
      <c r="I366" s="19">
        <v>0</v>
      </c>
      <c r="J366" s="19">
        <v>0</v>
      </c>
    </row>
    <row r="367" spans="1:10" x14ac:dyDescent="0.3">
      <c r="A367" s="19" t="str">
        <f>B2&amp;C353&amp;D367</f>
        <v>DISTRIBUCION VOLUMEN X CRITERIO (kg ó litros)Resto Bebidas Caliente100-200MIL</v>
      </c>
      <c r="B367" s="19">
        <v>0</v>
      </c>
      <c r="C367" s="19">
        <v>0</v>
      </c>
      <c r="D367" s="19" t="s">
        <v>40</v>
      </c>
      <c r="E367" s="19">
        <v>1.0000132239988861</v>
      </c>
      <c r="F367" s="19">
        <v>45.510948824371219</v>
      </c>
      <c r="G367" s="19">
        <v>16.305667284907237</v>
      </c>
      <c r="H367" s="19">
        <v>0</v>
      </c>
      <c r="I367" s="19">
        <v>0</v>
      </c>
      <c r="J367" s="19">
        <v>0</v>
      </c>
    </row>
    <row r="368" spans="1:10" x14ac:dyDescent="0.3">
      <c r="A368" s="19" t="str">
        <f>B2&amp;C353&amp;D368</f>
        <v>DISTRIBUCION VOLUMEN X CRITERIO (kg ó litros)Resto Bebidas Caliente200-500MIL</v>
      </c>
      <c r="B368" s="19">
        <v>0</v>
      </c>
      <c r="C368" s="19">
        <v>0</v>
      </c>
      <c r="D368" s="19" t="s">
        <v>42</v>
      </c>
      <c r="E368" s="19">
        <v>24.211294235724779</v>
      </c>
      <c r="F368" s="19" t="s">
        <v>168</v>
      </c>
      <c r="G368" s="19">
        <v>6.2742204877012968</v>
      </c>
      <c r="H368" s="19">
        <v>0</v>
      </c>
      <c r="I368" s="19">
        <v>0</v>
      </c>
      <c r="J368" s="19">
        <v>0</v>
      </c>
    </row>
    <row r="369" spans="1:10" x14ac:dyDescent="0.3">
      <c r="A369" s="19" t="str">
        <f>B2&amp;C353&amp;D369</f>
        <v>DISTRIBUCION VOLUMEN X CRITERIO (kg ó litros)Resto Bebidas Caliente&gt;500MIL</v>
      </c>
      <c r="B369" s="19">
        <v>0</v>
      </c>
      <c r="C369" s="19">
        <v>0</v>
      </c>
      <c r="D369" s="19" t="s">
        <v>44</v>
      </c>
      <c r="E369" s="19">
        <v>43.106304727786373</v>
      </c>
      <c r="F369" s="19">
        <v>15.015135722805214</v>
      </c>
      <c r="G369" s="19">
        <v>56.22011723673679</v>
      </c>
      <c r="H369" s="19">
        <v>0</v>
      </c>
      <c r="I369" s="19">
        <v>0</v>
      </c>
      <c r="J369" s="19">
        <v>0</v>
      </c>
    </row>
    <row r="370" spans="1:10" x14ac:dyDescent="0.3">
      <c r="A370" s="19" t="str">
        <f>B2&amp;C353&amp;D370</f>
        <v>DISTRIBUCION VOLUMEN X CRITERIO (kg ó litros)Resto Bebidas CalienteDE 15 A 19 AÑOS</v>
      </c>
      <c r="B370" s="19">
        <v>0</v>
      </c>
      <c r="C370" s="19">
        <v>0</v>
      </c>
      <c r="D370" s="19" t="s">
        <v>155</v>
      </c>
      <c r="E370" s="19">
        <v>23.220506114247677</v>
      </c>
      <c r="F370" s="19" t="s">
        <v>168</v>
      </c>
      <c r="G370" s="19" t="s">
        <v>168</v>
      </c>
      <c r="H370" s="19">
        <v>0</v>
      </c>
      <c r="I370" s="19">
        <v>0</v>
      </c>
      <c r="J370" s="19">
        <v>0</v>
      </c>
    </row>
    <row r="371" spans="1:10" x14ac:dyDescent="0.3">
      <c r="A371" s="19" t="str">
        <f>B2&amp;C353&amp;D371</f>
        <v>DISTRIBUCION VOLUMEN X CRITERIO (kg ó litros)Resto Bebidas CalienteDE 20 A 24 AÑOS</v>
      </c>
      <c r="B371" s="19">
        <v>0</v>
      </c>
      <c r="C371" s="19">
        <v>0</v>
      </c>
      <c r="D371" s="19" t="s">
        <v>156</v>
      </c>
      <c r="E371" s="19">
        <v>2.1600277458582817</v>
      </c>
      <c r="F371" s="19">
        <v>1.3188524270880853</v>
      </c>
      <c r="G371" s="19" t="s">
        <v>168</v>
      </c>
      <c r="H371" s="19">
        <v>0</v>
      </c>
      <c r="I371" s="19">
        <v>0</v>
      </c>
      <c r="J371" s="19">
        <v>0</v>
      </c>
    </row>
    <row r="372" spans="1:10" x14ac:dyDescent="0.3">
      <c r="A372" s="19" t="str">
        <f>B2&amp;C353&amp;D372</f>
        <v>DISTRIBUCION VOLUMEN X CRITERIO (kg ó litros)Resto Bebidas CalienteDE 25 A 34 AÑOS</v>
      </c>
      <c r="B372" s="19">
        <v>0</v>
      </c>
      <c r="C372" s="19">
        <v>0</v>
      </c>
      <c r="D372" s="19" t="s">
        <v>157</v>
      </c>
      <c r="E372" s="19">
        <v>13.395418947759142</v>
      </c>
      <c r="F372" s="19">
        <v>19.120721405754676</v>
      </c>
      <c r="G372" s="19">
        <v>11.118150490896497</v>
      </c>
      <c r="H372" s="19">
        <v>0</v>
      </c>
      <c r="I372" s="19">
        <v>0</v>
      </c>
      <c r="J372" s="19">
        <v>0</v>
      </c>
    </row>
    <row r="373" spans="1:10" x14ac:dyDescent="0.3">
      <c r="A373" s="19" t="str">
        <f>B2&amp;C353&amp;D373</f>
        <v>DISTRIBUCION VOLUMEN X CRITERIO (kg ó litros)Resto Bebidas CalienteDE 35 A 49 AÑOS</v>
      </c>
      <c r="B373" s="19">
        <v>0</v>
      </c>
      <c r="C373" s="19">
        <v>0</v>
      </c>
      <c r="D373" s="19" t="s">
        <v>158</v>
      </c>
      <c r="E373" s="19">
        <v>35.780362602503892</v>
      </c>
      <c r="F373" s="19">
        <v>57.16960934529893</v>
      </c>
      <c r="G373" s="19">
        <v>56.121159967303583</v>
      </c>
      <c r="H373" s="19">
        <v>0</v>
      </c>
      <c r="I373" s="19">
        <v>0</v>
      </c>
      <c r="J373" s="19">
        <v>0</v>
      </c>
    </row>
    <row r="374" spans="1:10" x14ac:dyDescent="0.3">
      <c r="A374" s="19" t="str">
        <f>B2&amp;C353&amp;D374</f>
        <v>DISTRIBUCION VOLUMEN X CRITERIO (kg ó litros)Resto Bebidas CalienteDE 50 A 59 AÑOS</v>
      </c>
      <c r="B374" s="19">
        <v>0</v>
      </c>
      <c r="C374" s="19">
        <v>0</v>
      </c>
      <c r="D374" s="19" t="s">
        <v>159</v>
      </c>
      <c r="E374" s="19">
        <v>12.541294038273662</v>
      </c>
      <c r="F374" s="19">
        <v>20.84775982753813</v>
      </c>
      <c r="G374" s="19">
        <v>30.691330796554784</v>
      </c>
      <c r="H374" s="19">
        <v>0</v>
      </c>
      <c r="I374" s="19">
        <v>0</v>
      </c>
      <c r="J374" s="19">
        <v>0</v>
      </c>
    </row>
    <row r="375" spans="1:10" x14ac:dyDescent="0.3">
      <c r="A375" s="19" t="str">
        <f>B2&amp;C353&amp;D375</f>
        <v>DISTRIBUCION VOLUMEN X CRITERIO (kg ó litros)Resto Bebidas CalienteDE 60 A 75 AÑOS</v>
      </c>
      <c r="B375" s="19">
        <v>0</v>
      </c>
      <c r="C375" s="19">
        <v>0</v>
      </c>
      <c r="D375" s="19" t="s">
        <v>160</v>
      </c>
      <c r="E375" s="19">
        <v>12.9023972542434</v>
      </c>
      <c r="F375" s="19">
        <v>1.5430572245687633</v>
      </c>
      <c r="G375" s="19">
        <v>2.0693648715042317</v>
      </c>
      <c r="H375" s="19">
        <v>0</v>
      </c>
      <c r="I375" s="19">
        <v>0</v>
      </c>
      <c r="J375" s="19">
        <v>0</v>
      </c>
    </row>
    <row r="376" spans="1:10" x14ac:dyDescent="0.3">
      <c r="A376" s="19" t="str">
        <f>B2&amp;C353&amp;D376</f>
        <v>DISTRIBUCION VOLUMEN X CRITERIO (kg ó litros)Resto Bebidas CalienteALTA Y MEDIA ALTA</v>
      </c>
      <c r="B376" s="19">
        <v>0</v>
      </c>
      <c r="C376" s="19">
        <v>0</v>
      </c>
      <c r="D376" s="19" t="s">
        <v>161</v>
      </c>
      <c r="E376" s="19">
        <v>7.1922225027335847</v>
      </c>
      <c r="F376" s="19">
        <v>18.342598036300377</v>
      </c>
      <c r="G376" s="19">
        <v>7.2490185797443294</v>
      </c>
      <c r="H376" s="19">
        <v>0</v>
      </c>
      <c r="I376" s="19">
        <v>0</v>
      </c>
      <c r="J376" s="19">
        <v>0</v>
      </c>
    </row>
    <row r="377" spans="1:10" x14ac:dyDescent="0.3">
      <c r="A377" s="19" t="str">
        <f>B2&amp;C353&amp;D377</f>
        <v>DISTRIBUCION VOLUMEN X CRITERIO (kg ó litros)Resto Bebidas CalienteMEDIA</v>
      </c>
      <c r="B377" s="19">
        <v>0</v>
      </c>
      <c r="C377" s="19">
        <v>0</v>
      </c>
      <c r="D377" s="19" t="s">
        <v>162</v>
      </c>
      <c r="E377" s="19">
        <v>28.161196990481425</v>
      </c>
      <c r="F377" s="19">
        <v>49.298695297454124</v>
      </c>
      <c r="G377" s="19">
        <v>10.444855659016394</v>
      </c>
      <c r="H377" s="19">
        <v>0</v>
      </c>
      <c r="I377" s="19">
        <v>0</v>
      </c>
      <c r="J377" s="19">
        <v>0</v>
      </c>
    </row>
    <row r="378" spans="1:10" x14ac:dyDescent="0.3">
      <c r="A378" s="19" t="str">
        <f>B2&amp;C353&amp;D378</f>
        <v>DISTRIBUCION VOLUMEN X CRITERIO (kg ó litros)Resto Bebidas CalienteMEDIA BAJA</v>
      </c>
      <c r="B378" s="19">
        <v>0</v>
      </c>
      <c r="C378" s="19">
        <v>0</v>
      </c>
      <c r="D378" s="19" t="s">
        <v>163</v>
      </c>
      <c r="E378" s="19">
        <v>57.65987422704648</v>
      </c>
      <c r="F378" s="19">
        <v>22.391475332833689</v>
      </c>
      <c r="G378" s="19">
        <v>68.90358160709755</v>
      </c>
      <c r="H378" s="19">
        <v>0</v>
      </c>
      <c r="I378" s="19">
        <v>0</v>
      </c>
      <c r="J378" s="19">
        <v>0</v>
      </c>
    </row>
    <row r="379" spans="1:10" x14ac:dyDescent="0.3">
      <c r="A379" s="19" t="str">
        <f>B2&amp;C353&amp;D379</f>
        <v>DISTRIBUCION VOLUMEN X CRITERIO (kg ó litros)Resto Bebidas CalienteBAJA</v>
      </c>
      <c r="B379" s="19">
        <v>0</v>
      </c>
      <c r="C379" s="19">
        <v>0</v>
      </c>
      <c r="D379" s="19" t="s">
        <v>164</v>
      </c>
      <c r="E379" s="19">
        <v>6.9867049732437829</v>
      </c>
      <c r="F379" s="19">
        <v>9.9672267284399449</v>
      </c>
      <c r="G379" s="19">
        <v>13.402543831707048</v>
      </c>
      <c r="H379" s="19">
        <v>0</v>
      </c>
      <c r="I379" s="19">
        <v>0</v>
      </c>
      <c r="J379" s="19">
        <v>0</v>
      </c>
    </row>
    <row r="380" spans="1:10" x14ac:dyDescent="0.3">
      <c r="A380" s="19" t="str">
        <f>B380&amp;C380&amp;D380</f>
        <v>PENETRACION (%)TOTAL BEBIDAST.ESPAÑA</v>
      </c>
      <c r="B380" s="19" t="s">
        <v>139</v>
      </c>
      <c r="C380" s="19" t="s">
        <v>102</v>
      </c>
      <c r="D380" s="19" t="s">
        <v>59</v>
      </c>
      <c r="E380" s="19">
        <v>27.266110000000001</v>
      </c>
      <c r="F380" s="19">
        <v>26.72325</v>
      </c>
      <c r="G380" s="19">
        <v>25.125489999999999</v>
      </c>
      <c r="H380" s="19">
        <v>0</v>
      </c>
      <c r="I380" s="19">
        <v>0</v>
      </c>
      <c r="J380" s="19">
        <v>0</v>
      </c>
    </row>
    <row r="381" spans="1:10" x14ac:dyDescent="0.3">
      <c r="A381" s="19" t="str">
        <f>B380&amp;C380&amp;D381</f>
        <v>PENETRACION (%)TOTAL BEBIDASBCN AM</v>
      </c>
      <c r="B381" s="19">
        <v>0</v>
      </c>
      <c r="C381" s="19">
        <v>0</v>
      </c>
      <c r="D381" s="19" t="s">
        <v>147</v>
      </c>
      <c r="E381" s="19">
        <v>31.504000000000001</v>
      </c>
      <c r="F381" s="19">
        <v>34.561920000000001</v>
      </c>
      <c r="G381" s="19">
        <v>35.392339999999997</v>
      </c>
      <c r="H381" s="19">
        <v>0</v>
      </c>
      <c r="I381" s="19">
        <v>0</v>
      </c>
      <c r="J381" s="19">
        <v>0</v>
      </c>
    </row>
    <row r="382" spans="1:10" x14ac:dyDescent="0.3">
      <c r="A382" s="19" t="str">
        <f>B380&amp;C380&amp;D382</f>
        <v>PENETRACION (%)TOTAL BEBIDASREST.CAT ARAGON</v>
      </c>
      <c r="B382" s="19">
        <v>0</v>
      </c>
      <c r="C382" s="19">
        <v>0</v>
      </c>
      <c r="D382" s="19" t="s">
        <v>148</v>
      </c>
      <c r="E382" s="19">
        <v>24.751729999999998</v>
      </c>
      <c r="F382" s="19">
        <v>25.021619999999999</v>
      </c>
      <c r="G382" s="19">
        <v>21.421939999999999</v>
      </c>
      <c r="H382" s="19">
        <v>0</v>
      </c>
      <c r="I382" s="19">
        <v>0</v>
      </c>
      <c r="J382" s="19">
        <v>0</v>
      </c>
    </row>
    <row r="383" spans="1:10" x14ac:dyDescent="0.3">
      <c r="A383" s="19" t="str">
        <f>B380&amp;C380&amp;D383</f>
        <v>PENETRACION (%)TOTAL BEBIDASLEVANTE</v>
      </c>
      <c r="B383" s="19">
        <v>0</v>
      </c>
      <c r="C383" s="19">
        <v>0</v>
      </c>
      <c r="D383" s="19" t="s">
        <v>149</v>
      </c>
      <c r="E383" s="19">
        <v>30.684850000000001</v>
      </c>
      <c r="F383" s="19">
        <v>30.43938</v>
      </c>
      <c r="G383" s="19">
        <v>34.86795</v>
      </c>
      <c r="H383" s="19">
        <v>0</v>
      </c>
      <c r="I383" s="19">
        <v>0</v>
      </c>
      <c r="J383" s="19">
        <v>0</v>
      </c>
    </row>
    <row r="384" spans="1:10" x14ac:dyDescent="0.3">
      <c r="A384" s="19" t="str">
        <f>B380&amp;C380&amp;D384</f>
        <v>PENETRACION (%)TOTAL BEBIDASANDALUCIA</v>
      </c>
      <c r="B384" s="19">
        <v>0</v>
      </c>
      <c r="C384" s="19">
        <v>0</v>
      </c>
      <c r="D384" s="19" t="s">
        <v>150</v>
      </c>
      <c r="E384" s="19">
        <v>28.020029999999998</v>
      </c>
      <c r="F384" s="19">
        <v>24.373740000000002</v>
      </c>
      <c r="G384" s="19">
        <v>22.764880000000002</v>
      </c>
      <c r="H384" s="19">
        <v>0</v>
      </c>
      <c r="I384" s="19">
        <v>0</v>
      </c>
      <c r="J384" s="19">
        <v>0</v>
      </c>
    </row>
    <row r="385" spans="1:10" x14ac:dyDescent="0.3">
      <c r="A385" s="19" t="str">
        <f>B380&amp;C380&amp;D385</f>
        <v>PENETRACION (%)TOTAL BEBIDASMDD AM</v>
      </c>
      <c r="B385" s="19">
        <v>0</v>
      </c>
      <c r="C385" s="19">
        <v>0</v>
      </c>
      <c r="D385" s="19" t="s">
        <v>151</v>
      </c>
      <c r="E385" s="19">
        <v>28.630590000000002</v>
      </c>
      <c r="F385" s="19">
        <v>27.209630000000001</v>
      </c>
      <c r="G385" s="19">
        <v>29.462150000000001</v>
      </c>
      <c r="H385" s="19">
        <v>0</v>
      </c>
      <c r="I385" s="19">
        <v>0</v>
      </c>
      <c r="J385" s="19">
        <v>0</v>
      </c>
    </row>
    <row r="386" spans="1:10" x14ac:dyDescent="0.3">
      <c r="A386" s="19" t="str">
        <f>B380&amp;C380&amp;D386</f>
        <v>PENETRACION (%)TOTAL BEBIDASRTO CENTRO</v>
      </c>
      <c r="B386" s="19">
        <v>0</v>
      </c>
      <c r="C386" s="19">
        <v>0</v>
      </c>
      <c r="D386" s="19" t="s">
        <v>152</v>
      </c>
      <c r="E386" s="19">
        <v>25.944210000000002</v>
      </c>
      <c r="F386" s="19">
        <v>23.460159999999998</v>
      </c>
      <c r="G386" s="19">
        <v>26.474509999999999</v>
      </c>
      <c r="H386" s="19">
        <v>0</v>
      </c>
      <c r="I386" s="19">
        <v>0</v>
      </c>
      <c r="J386" s="19">
        <v>0</v>
      </c>
    </row>
    <row r="387" spans="1:10" x14ac:dyDescent="0.3">
      <c r="A387" s="19" t="str">
        <f>B380&amp;C380&amp;D387</f>
        <v>PENETRACION (%)TOTAL BEBIDASNORTE-CENTRO</v>
      </c>
      <c r="B387" s="19">
        <v>0</v>
      </c>
      <c r="C387" s="19">
        <v>0</v>
      </c>
      <c r="D387" s="19" t="s">
        <v>153</v>
      </c>
      <c r="E387" s="19">
        <v>30.709099999999999</v>
      </c>
      <c r="F387" s="19">
        <v>26.832529999999998</v>
      </c>
      <c r="G387" s="19">
        <v>20.361609999999999</v>
      </c>
      <c r="H387" s="19">
        <v>0</v>
      </c>
      <c r="I387" s="19">
        <v>0</v>
      </c>
      <c r="J387" s="19">
        <v>0</v>
      </c>
    </row>
    <row r="388" spans="1:10" x14ac:dyDescent="0.3">
      <c r="A388" s="19" t="str">
        <f>B380&amp;C380&amp;D388</f>
        <v>PENETRACION (%)TOTAL BEBIDASNOROESTE</v>
      </c>
      <c r="B388" s="19">
        <v>0</v>
      </c>
      <c r="C388" s="19">
        <v>0</v>
      </c>
      <c r="D388" s="19" t="s">
        <v>154</v>
      </c>
      <c r="E388" s="19">
        <v>27.709890000000001</v>
      </c>
      <c r="F388" s="19">
        <v>29.744520000000001</v>
      </c>
      <c r="G388" s="19">
        <v>23.877179999999999</v>
      </c>
      <c r="H388" s="19">
        <v>0</v>
      </c>
      <c r="I388" s="19">
        <v>0</v>
      </c>
      <c r="J388" s="19">
        <v>0</v>
      </c>
    </row>
    <row r="389" spans="1:10" x14ac:dyDescent="0.3">
      <c r="A389" s="19" t="str">
        <f>B380&amp;C380&amp;D389</f>
        <v>PENETRACION (%)TOTAL BEBIDAS&lt;2MIL</v>
      </c>
      <c r="B389" s="19">
        <v>0</v>
      </c>
      <c r="C389" s="19">
        <v>0</v>
      </c>
      <c r="D389" s="19" t="s">
        <v>29</v>
      </c>
      <c r="E389" s="19">
        <v>33.1783</v>
      </c>
      <c r="F389" s="19">
        <v>16.781189999999999</v>
      </c>
      <c r="G389" s="19">
        <v>15.569050000000001</v>
      </c>
      <c r="H389" s="19">
        <v>0</v>
      </c>
      <c r="I389" s="19">
        <v>0</v>
      </c>
      <c r="J389" s="19">
        <v>0</v>
      </c>
    </row>
    <row r="390" spans="1:10" x14ac:dyDescent="0.3">
      <c r="A390" s="19" t="str">
        <f>B380&amp;C380&amp;D390</f>
        <v>PENETRACION (%)TOTAL BEBIDAS2-5MIL</v>
      </c>
      <c r="B390" s="19">
        <v>0</v>
      </c>
      <c r="C390" s="19">
        <v>0</v>
      </c>
      <c r="D390" s="19" t="s">
        <v>32</v>
      </c>
      <c r="E390" s="19">
        <v>27.541440000000001</v>
      </c>
      <c r="F390" s="19">
        <v>30.13409</v>
      </c>
      <c r="G390" s="19">
        <v>26.226379999999999</v>
      </c>
      <c r="H390" s="19">
        <v>0</v>
      </c>
      <c r="I390" s="19">
        <v>0</v>
      </c>
      <c r="J390" s="19">
        <v>0</v>
      </c>
    </row>
    <row r="391" spans="1:10" x14ac:dyDescent="0.3">
      <c r="A391" s="19" t="str">
        <f>B380&amp;C380&amp;D391</f>
        <v>PENETRACION (%)TOTAL BEBIDAS5-10MIL</v>
      </c>
      <c r="B391" s="19">
        <v>0</v>
      </c>
      <c r="C391" s="19">
        <v>0</v>
      </c>
      <c r="D391" s="19" t="s">
        <v>34</v>
      </c>
      <c r="E391" s="19">
        <v>31.128710000000002</v>
      </c>
      <c r="F391" s="19">
        <v>34.878160000000001</v>
      </c>
      <c r="G391" s="19">
        <v>32.043669999999999</v>
      </c>
      <c r="H391" s="19">
        <v>0</v>
      </c>
      <c r="I391" s="19">
        <v>0</v>
      </c>
      <c r="J391" s="19">
        <v>0</v>
      </c>
    </row>
    <row r="392" spans="1:10" x14ac:dyDescent="0.3">
      <c r="A392" s="19" t="str">
        <f>B380&amp;C380&amp;D392</f>
        <v>PENETRACION (%)TOTAL BEBIDAS10-30MIL</v>
      </c>
      <c r="B392" s="19">
        <v>0</v>
      </c>
      <c r="C392" s="19">
        <v>0</v>
      </c>
      <c r="D392" s="19" t="s">
        <v>36</v>
      </c>
      <c r="E392" s="19">
        <v>28.496469999999999</v>
      </c>
      <c r="F392" s="19">
        <v>28.23301</v>
      </c>
      <c r="G392" s="19">
        <v>26.80622</v>
      </c>
      <c r="H392" s="19">
        <v>0</v>
      </c>
      <c r="I392" s="19">
        <v>0</v>
      </c>
      <c r="J392" s="19">
        <v>0</v>
      </c>
    </row>
    <row r="393" spans="1:10" x14ac:dyDescent="0.3">
      <c r="A393" s="19" t="str">
        <f>B380&amp;C380&amp;D393</f>
        <v>PENETRACION (%)TOTAL BEBIDAS30-100MIL</v>
      </c>
      <c r="B393" s="19">
        <v>0</v>
      </c>
      <c r="C393" s="19">
        <v>0</v>
      </c>
      <c r="D393" s="19" t="s">
        <v>38</v>
      </c>
      <c r="E393" s="19">
        <v>25.87105</v>
      </c>
      <c r="F393" s="19">
        <v>28.33747</v>
      </c>
      <c r="G393" s="19">
        <v>28.433669999999999</v>
      </c>
      <c r="H393" s="19">
        <v>0</v>
      </c>
      <c r="I393" s="19">
        <v>0</v>
      </c>
      <c r="J393" s="19">
        <v>0</v>
      </c>
    </row>
    <row r="394" spans="1:10" x14ac:dyDescent="0.3">
      <c r="A394" s="19" t="str">
        <f>B380&amp;C380&amp;D394</f>
        <v>PENETRACION (%)TOTAL BEBIDAS100-200MIL</v>
      </c>
      <c r="B394" s="19">
        <v>0</v>
      </c>
      <c r="C394" s="19">
        <v>0</v>
      </c>
      <c r="D394" s="19" t="s">
        <v>40</v>
      </c>
      <c r="E394" s="19">
        <v>28.621189999999999</v>
      </c>
      <c r="F394" s="19">
        <v>26.710049999999999</v>
      </c>
      <c r="G394" s="19">
        <v>26.91404</v>
      </c>
      <c r="H394" s="19">
        <v>0</v>
      </c>
      <c r="I394" s="19">
        <v>0</v>
      </c>
      <c r="J394" s="19">
        <v>0</v>
      </c>
    </row>
    <row r="395" spans="1:10" x14ac:dyDescent="0.3">
      <c r="A395" s="19" t="str">
        <f>B380&amp;C380&amp;D395</f>
        <v>PENETRACION (%)TOTAL BEBIDAS200-500MIL</v>
      </c>
      <c r="B395" s="19">
        <v>0</v>
      </c>
      <c r="C395" s="19">
        <v>0</v>
      </c>
      <c r="D395" s="19" t="s">
        <v>42</v>
      </c>
      <c r="E395" s="19">
        <v>32.237090000000002</v>
      </c>
      <c r="F395" s="19">
        <v>32.27178</v>
      </c>
      <c r="G395" s="19">
        <v>24.32798</v>
      </c>
      <c r="H395" s="19">
        <v>0</v>
      </c>
      <c r="I395" s="19">
        <v>0</v>
      </c>
      <c r="J395" s="19">
        <v>0</v>
      </c>
    </row>
    <row r="396" spans="1:10" x14ac:dyDescent="0.3">
      <c r="A396" s="19" t="str">
        <f>B380&amp;C380&amp;D396</f>
        <v>PENETRACION (%)TOTAL BEBIDAS&gt;500MIL</v>
      </c>
      <c r="B396" s="19">
        <v>0</v>
      </c>
      <c r="C396" s="19">
        <v>0</v>
      </c>
      <c r="D396" s="19" t="s">
        <v>44</v>
      </c>
      <c r="E396" s="19">
        <v>23.755980000000001</v>
      </c>
      <c r="F396" s="19">
        <v>20.980589999999999</v>
      </c>
      <c r="G396" s="19">
        <v>21.637429999999998</v>
      </c>
      <c r="H396" s="19">
        <v>0</v>
      </c>
      <c r="I396" s="19">
        <v>0</v>
      </c>
      <c r="J396" s="19">
        <v>0</v>
      </c>
    </row>
    <row r="397" spans="1:10" x14ac:dyDescent="0.3">
      <c r="A397" s="19" t="str">
        <f>B380&amp;C380&amp;D397</f>
        <v>PENETRACION (%)TOTAL BEBIDASDE 15 A 19 AÑOS</v>
      </c>
      <c r="B397" s="19">
        <v>0</v>
      </c>
      <c r="C397" s="19">
        <v>0</v>
      </c>
      <c r="D397" s="19" t="s">
        <v>155</v>
      </c>
      <c r="E397" s="19">
        <v>40.406480000000002</v>
      </c>
      <c r="F397" s="19">
        <v>44.350830000000002</v>
      </c>
      <c r="G397" s="19">
        <v>29.41629</v>
      </c>
      <c r="H397" s="19">
        <v>0</v>
      </c>
      <c r="I397" s="19">
        <v>0</v>
      </c>
      <c r="J397" s="19">
        <v>0</v>
      </c>
    </row>
    <row r="398" spans="1:10" x14ac:dyDescent="0.3">
      <c r="A398" s="19" t="str">
        <f>B380&amp;C380&amp;D398</f>
        <v>PENETRACION (%)TOTAL BEBIDASDE 20 A 24 AÑOS</v>
      </c>
      <c r="B398" s="19">
        <v>0</v>
      </c>
      <c r="C398" s="19">
        <v>0</v>
      </c>
      <c r="D398" s="19" t="s">
        <v>156</v>
      </c>
      <c r="E398" s="19">
        <v>34.128590000000003</v>
      </c>
      <c r="F398" s="19">
        <v>20.45317</v>
      </c>
      <c r="G398" s="19">
        <v>26.424250000000001</v>
      </c>
      <c r="H398" s="19">
        <v>0</v>
      </c>
      <c r="I398" s="19">
        <v>0</v>
      </c>
      <c r="J398" s="19">
        <v>0</v>
      </c>
    </row>
    <row r="399" spans="1:10" x14ac:dyDescent="0.3">
      <c r="A399" s="19" t="str">
        <f>B380&amp;C380&amp;D399</f>
        <v>PENETRACION (%)TOTAL BEBIDASDE 25 A 34 AÑOS</v>
      </c>
      <c r="B399" s="19">
        <v>0</v>
      </c>
      <c r="C399" s="19">
        <v>0</v>
      </c>
      <c r="D399" s="19" t="s">
        <v>157</v>
      </c>
      <c r="E399" s="19">
        <v>32.314990000000002</v>
      </c>
      <c r="F399" s="19">
        <v>30.433669999999999</v>
      </c>
      <c r="G399" s="19">
        <v>21.87912</v>
      </c>
      <c r="H399" s="19">
        <v>0</v>
      </c>
      <c r="I399" s="19">
        <v>0</v>
      </c>
      <c r="J399" s="19">
        <v>0</v>
      </c>
    </row>
    <row r="400" spans="1:10" x14ac:dyDescent="0.3">
      <c r="A400" s="19" t="str">
        <f>B380&amp;C380&amp;D400</f>
        <v>PENETRACION (%)TOTAL BEBIDASDE 35 A 49 AÑOS</v>
      </c>
      <c r="B400" s="19">
        <v>0</v>
      </c>
      <c r="C400" s="19">
        <v>0</v>
      </c>
      <c r="D400" s="19" t="s">
        <v>158</v>
      </c>
      <c r="E400" s="19">
        <v>25.580760000000001</v>
      </c>
      <c r="F400" s="19">
        <v>26.095870000000001</v>
      </c>
      <c r="G400" s="19">
        <v>26.69042</v>
      </c>
      <c r="H400" s="19">
        <v>0</v>
      </c>
      <c r="I400" s="19">
        <v>0</v>
      </c>
      <c r="J400" s="19">
        <v>0</v>
      </c>
    </row>
    <row r="401" spans="1:10" x14ac:dyDescent="0.3">
      <c r="A401" s="19" t="str">
        <f>B380&amp;C380&amp;D401</f>
        <v>PENETRACION (%)TOTAL BEBIDASDE 50 A 59 AÑOS</v>
      </c>
      <c r="B401" s="19">
        <v>0</v>
      </c>
      <c r="C401" s="19">
        <v>0</v>
      </c>
      <c r="D401" s="19" t="s">
        <v>159</v>
      </c>
      <c r="E401" s="19">
        <v>25.509360000000001</v>
      </c>
      <c r="F401" s="19">
        <v>23.91938</v>
      </c>
      <c r="G401" s="19">
        <v>25.10031</v>
      </c>
      <c r="H401" s="19">
        <v>0</v>
      </c>
      <c r="I401" s="19">
        <v>0</v>
      </c>
      <c r="J401" s="19">
        <v>0</v>
      </c>
    </row>
    <row r="402" spans="1:10" x14ac:dyDescent="0.3">
      <c r="A402" s="19" t="str">
        <f>B380&amp;C380&amp;D402</f>
        <v>PENETRACION (%)TOTAL BEBIDASDE 60 A 75 AÑOS</v>
      </c>
      <c r="B402" s="19">
        <v>0</v>
      </c>
      <c r="C402" s="19">
        <v>0</v>
      </c>
      <c r="D402" s="19" t="s">
        <v>160</v>
      </c>
      <c r="E402" s="19">
        <v>25.71799</v>
      </c>
      <c r="F402" s="19">
        <v>29.44163</v>
      </c>
      <c r="G402" s="19">
        <v>28.475619999999999</v>
      </c>
      <c r="H402" s="19">
        <v>0</v>
      </c>
      <c r="I402" s="19">
        <v>0</v>
      </c>
      <c r="J402" s="19">
        <v>0</v>
      </c>
    </row>
    <row r="403" spans="1:10" x14ac:dyDescent="0.3">
      <c r="A403" s="19" t="str">
        <f>B380&amp;C380&amp;D403</f>
        <v>PENETRACION (%)TOTAL BEBIDASALTA Y MEDIA ALTA</v>
      </c>
      <c r="B403" s="19">
        <v>0</v>
      </c>
      <c r="C403" s="19">
        <v>0</v>
      </c>
      <c r="D403" s="19" t="s">
        <v>161</v>
      </c>
      <c r="E403" s="19">
        <v>27.98753</v>
      </c>
      <c r="F403" s="19">
        <v>33.291460000000001</v>
      </c>
      <c r="G403" s="19">
        <v>26.651129999999998</v>
      </c>
      <c r="H403" s="19">
        <v>0</v>
      </c>
      <c r="I403" s="19">
        <v>0</v>
      </c>
      <c r="J403" s="19">
        <v>0</v>
      </c>
    </row>
    <row r="404" spans="1:10" x14ac:dyDescent="0.3">
      <c r="A404" s="19" t="str">
        <f>B380&amp;C380&amp;D404</f>
        <v>PENETRACION (%)TOTAL BEBIDASMEDIA</v>
      </c>
      <c r="B404" s="19">
        <v>0</v>
      </c>
      <c r="C404" s="19">
        <v>0</v>
      </c>
      <c r="D404" s="19" t="s">
        <v>162</v>
      </c>
      <c r="E404" s="19">
        <v>28.314109999999999</v>
      </c>
      <c r="F404" s="19">
        <v>28.34338</v>
      </c>
      <c r="G404" s="19">
        <v>27.96546</v>
      </c>
      <c r="H404" s="19">
        <v>0</v>
      </c>
      <c r="I404" s="19">
        <v>0</v>
      </c>
      <c r="J404" s="19">
        <v>0</v>
      </c>
    </row>
    <row r="405" spans="1:10" x14ac:dyDescent="0.3">
      <c r="A405" s="19" t="str">
        <f>B380&amp;C380&amp;D405</f>
        <v>PENETRACION (%)TOTAL BEBIDASMEDIA BAJA</v>
      </c>
      <c r="B405" s="19">
        <v>0</v>
      </c>
      <c r="C405" s="19">
        <v>0</v>
      </c>
      <c r="D405" s="19" t="s">
        <v>163</v>
      </c>
      <c r="E405" s="19">
        <v>24.884039999999999</v>
      </c>
      <c r="F405" s="19">
        <v>24.355270000000001</v>
      </c>
      <c r="G405" s="19">
        <v>20.745149999999999</v>
      </c>
      <c r="H405" s="19">
        <v>0</v>
      </c>
      <c r="I405" s="19">
        <v>0</v>
      </c>
      <c r="J405" s="19">
        <v>0</v>
      </c>
    </row>
    <row r="406" spans="1:10" x14ac:dyDescent="0.3">
      <c r="A406" s="19" t="str">
        <f>B380&amp;C380&amp;D406</f>
        <v>PENETRACION (%)TOTAL BEBIDASBAJA</v>
      </c>
      <c r="B406" s="19">
        <v>0</v>
      </c>
      <c r="C406" s="19">
        <v>0</v>
      </c>
      <c r="D406" s="19" t="s">
        <v>164</v>
      </c>
      <c r="E406" s="19">
        <v>33.151400000000002</v>
      </c>
      <c r="F406" s="19">
        <v>25.259049999999998</v>
      </c>
      <c r="G406" s="19">
        <v>26.612469999999998</v>
      </c>
      <c r="H406" s="19">
        <v>0</v>
      </c>
      <c r="I406" s="19">
        <v>0</v>
      </c>
      <c r="J406" s="19">
        <v>0</v>
      </c>
    </row>
    <row r="407" spans="1:10" x14ac:dyDescent="0.3">
      <c r="A407" s="19" t="str">
        <f>B380&amp;C407&amp;D407</f>
        <v>PENETRACION (%).Total Bebidas FriasT.ESPAÑA</v>
      </c>
      <c r="B407" s="19">
        <v>0</v>
      </c>
      <c r="C407" s="19" t="s">
        <v>103</v>
      </c>
      <c r="D407" s="19" t="s">
        <v>59</v>
      </c>
      <c r="E407" s="19">
        <v>26.463380000000001</v>
      </c>
      <c r="F407" s="19">
        <v>26.404610000000002</v>
      </c>
      <c r="G407" s="19">
        <v>24.968050000000002</v>
      </c>
      <c r="H407" s="19">
        <v>0</v>
      </c>
      <c r="I407" s="19">
        <v>0</v>
      </c>
      <c r="J407" s="19">
        <v>0</v>
      </c>
    </row>
    <row r="408" spans="1:10" x14ac:dyDescent="0.3">
      <c r="A408" s="19" t="str">
        <f>B380&amp;C407&amp;D408</f>
        <v>PENETRACION (%).Total Bebidas FriasBCN AM</v>
      </c>
      <c r="B408" s="19">
        <v>0</v>
      </c>
      <c r="C408" s="19">
        <v>0</v>
      </c>
      <c r="D408" s="19" t="s">
        <v>147</v>
      </c>
      <c r="E408" s="19">
        <v>27.529260000000001</v>
      </c>
      <c r="F408" s="19">
        <v>29.980899999999998</v>
      </c>
      <c r="G408" s="19">
        <v>32.656619999999997</v>
      </c>
      <c r="H408" s="19">
        <v>0</v>
      </c>
      <c r="I408" s="19">
        <v>0</v>
      </c>
      <c r="J408" s="19">
        <v>0</v>
      </c>
    </row>
    <row r="409" spans="1:10" x14ac:dyDescent="0.3">
      <c r="A409" s="19" t="str">
        <f>B380&amp;C407&amp;D409</f>
        <v>PENETRACION (%).Total Bebidas FriasREST.CAT ARAGON</v>
      </c>
      <c r="B409" s="19">
        <v>0</v>
      </c>
      <c r="C409" s="19">
        <v>0</v>
      </c>
      <c r="D409" s="19" t="s">
        <v>148</v>
      </c>
      <c r="E409" s="19">
        <v>24.227119999999999</v>
      </c>
      <c r="F409" s="19">
        <v>25.495570000000001</v>
      </c>
      <c r="G409" s="19">
        <v>23.384219999999999</v>
      </c>
      <c r="H409" s="19">
        <v>0</v>
      </c>
      <c r="I409" s="19">
        <v>0</v>
      </c>
      <c r="J409" s="19">
        <v>0</v>
      </c>
    </row>
    <row r="410" spans="1:10" x14ac:dyDescent="0.3">
      <c r="A410" s="19" t="str">
        <f>B380&amp;C407&amp;D410</f>
        <v>PENETRACION (%).Total Bebidas FriasLEVANTE</v>
      </c>
      <c r="B410" s="19">
        <v>0</v>
      </c>
      <c r="C410" s="19">
        <v>0</v>
      </c>
      <c r="D410" s="19" t="s">
        <v>149</v>
      </c>
      <c r="E410" s="19">
        <v>29.582879999999999</v>
      </c>
      <c r="F410" s="19">
        <v>29.75882</v>
      </c>
      <c r="G410" s="19">
        <v>33.30265</v>
      </c>
      <c r="H410" s="19">
        <v>0</v>
      </c>
      <c r="I410" s="19">
        <v>0</v>
      </c>
      <c r="J410" s="19">
        <v>0</v>
      </c>
    </row>
    <row r="411" spans="1:10" x14ac:dyDescent="0.3">
      <c r="A411" s="19" t="str">
        <f>B380&amp;C407&amp;D411</f>
        <v>PENETRACION (%).Total Bebidas FriasANDALUCIA</v>
      </c>
      <c r="B411" s="19">
        <v>0</v>
      </c>
      <c r="C411" s="19">
        <v>0</v>
      </c>
      <c r="D411" s="19" t="s">
        <v>150</v>
      </c>
      <c r="E411" s="19">
        <v>28.291229999999999</v>
      </c>
      <c r="F411" s="19">
        <v>25.283750000000001</v>
      </c>
      <c r="G411" s="19">
        <v>22.216989999999999</v>
      </c>
      <c r="H411" s="19">
        <v>0</v>
      </c>
      <c r="I411" s="19">
        <v>0</v>
      </c>
      <c r="J411" s="19">
        <v>0</v>
      </c>
    </row>
    <row r="412" spans="1:10" x14ac:dyDescent="0.3">
      <c r="A412" s="19" t="str">
        <f>B380&amp;C407&amp;D412</f>
        <v>PENETRACION (%).Total Bebidas FriasMDD AM</v>
      </c>
      <c r="B412" s="19">
        <v>0</v>
      </c>
      <c r="C412" s="19">
        <v>0</v>
      </c>
      <c r="D412" s="19" t="s">
        <v>151</v>
      </c>
      <c r="E412" s="19">
        <v>28.369430000000001</v>
      </c>
      <c r="F412" s="19">
        <v>27.07066</v>
      </c>
      <c r="G412" s="19">
        <v>26.393380000000001</v>
      </c>
      <c r="H412" s="19">
        <v>0</v>
      </c>
      <c r="I412" s="19">
        <v>0</v>
      </c>
      <c r="J412" s="19">
        <v>0</v>
      </c>
    </row>
    <row r="413" spans="1:10" x14ac:dyDescent="0.3">
      <c r="A413" s="19" t="str">
        <f>B380&amp;C407&amp;D413</f>
        <v>PENETRACION (%).Total Bebidas FriasRTO CENTRO</v>
      </c>
      <c r="B413" s="19">
        <v>0</v>
      </c>
      <c r="C413" s="19">
        <v>0</v>
      </c>
      <c r="D413" s="19" t="s">
        <v>152</v>
      </c>
      <c r="E413" s="19">
        <v>23.23301</v>
      </c>
      <c r="F413" s="19">
        <v>22.006620000000002</v>
      </c>
      <c r="G413" s="19">
        <v>24.785129999999999</v>
      </c>
      <c r="H413" s="19">
        <v>0</v>
      </c>
      <c r="I413" s="19">
        <v>0</v>
      </c>
      <c r="J413" s="19">
        <v>0</v>
      </c>
    </row>
    <row r="414" spans="1:10" x14ac:dyDescent="0.3">
      <c r="A414" s="19" t="str">
        <f>B380&amp;C407&amp;D414</f>
        <v>PENETRACION (%).Total Bebidas FriasNORTE-CENTRO</v>
      </c>
      <c r="B414" s="19">
        <v>0</v>
      </c>
      <c r="C414" s="19">
        <v>0</v>
      </c>
      <c r="D414" s="19" t="s">
        <v>153</v>
      </c>
      <c r="E414" s="19">
        <v>29.68891</v>
      </c>
      <c r="F414" s="19">
        <v>25.403790000000001</v>
      </c>
      <c r="G414" s="19">
        <v>20.382449999999999</v>
      </c>
      <c r="H414" s="19">
        <v>0</v>
      </c>
      <c r="I414" s="19">
        <v>0</v>
      </c>
      <c r="J414" s="19">
        <v>0</v>
      </c>
    </row>
    <row r="415" spans="1:10" x14ac:dyDescent="0.3">
      <c r="A415" s="19" t="str">
        <f>B380&amp;C407&amp;D415</f>
        <v>PENETRACION (%).Total Bebidas FriasNOROESTE</v>
      </c>
      <c r="B415" s="19">
        <v>0</v>
      </c>
      <c r="C415" s="19">
        <v>0</v>
      </c>
      <c r="D415" s="19" t="s">
        <v>154</v>
      </c>
      <c r="E415" s="19">
        <v>28.258569999999999</v>
      </c>
      <c r="F415" s="19">
        <v>31.613579999999999</v>
      </c>
      <c r="G415" s="19">
        <v>22.478090000000002</v>
      </c>
      <c r="H415" s="19">
        <v>0</v>
      </c>
      <c r="I415" s="19">
        <v>0</v>
      </c>
      <c r="J415" s="19">
        <v>0</v>
      </c>
    </row>
    <row r="416" spans="1:10" x14ac:dyDescent="0.3">
      <c r="A416" s="19" t="str">
        <f>B380&amp;C407&amp;D416</f>
        <v>PENETRACION (%).Total Bebidas Frias&lt;2MIL</v>
      </c>
      <c r="B416" s="19">
        <v>0</v>
      </c>
      <c r="C416" s="19">
        <v>0</v>
      </c>
      <c r="D416" s="19" t="s">
        <v>29</v>
      </c>
      <c r="E416" s="19">
        <v>27.05086</v>
      </c>
      <c r="F416" s="19">
        <v>15.27515</v>
      </c>
      <c r="G416" s="19">
        <v>14.94017</v>
      </c>
      <c r="H416" s="19">
        <v>0</v>
      </c>
      <c r="I416" s="19">
        <v>0</v>
      </c>
      <c r="J416" s="19">
        <v>0</v>
      </c>
    </row>
    <row r="417" spans="1:10" x14ac:dyDescent="0.3">
      <c r="A417" s="19" t="str">
        <f>B380&amp;C407&amp;D417</f>
        <v>PENETRACION (%).Total Bebidas Frias2-5MIL</v>
      </c>
      <c r="B417" s="19">
        <v>0</v>
      </c>
      <c r="C417" s="19">
        <v>0</v>
      </c>
      <c r="D417" s="19" t="s">
        <v>32</v>
      </c>
      <c r="E417" s="19">
        <v>26.731280000000002</v>
      </c>
      <c r="F417" s="19">
        <v>29.839980000000001</v>
      </c>
      <c r="G417" s="19">
        <v>25.955919999999999</v>
      </c>
      <c r="H417" s="19">
        <v>0</v>
      </c>
      <c r="I417" s="19">
        <v>0</v>
      </c>
      <c r="J417" s="19">
        <v>0</v>
      </c>
    </row>
    <row r="418" spans="1:10" x14ac:dyDescent="0.3">
      <c r="A418" s="19" t="str">
        <f>B380&amp;C407&amp;D418</f>
        <v>PENETRACION (%).Total Bebidas Frias5-10MIL</v>
      </c>
      <c r="B418" s="19">
        <v>0</v>
      </c>
      <c r="C418" s="19">
        <v>0</v>
      </c>
      <c r="D418" s="19" t="s">
        <v>34</v>
      </c>
      <c r="E418" s="19">
        <v>29.55058</v>
      </c>
      <c r="F418" s="19">
        <v>35.062249999999999</v>
      </c>
      <c r="G418" s="19">
        <v>31.261839999999999</v>
      </c>
      <c r="H418" s="19">
        <v>0</v>
      </c>
      <c r="I418" s="19">
        <v>0</v>
      </c>
      <c r="J418" s="19">
        <v>0</v>
      </c>
    </row>
    <row r="419" spans="1:10" x14ac:dyDescent="0.3">
      <c r="A419" s="19" t="str">
        <f>B380&amp;C407&amp;D419</f>
        <v>PENETRACION (%).Total Bebidas Frias10-30MIL</v>
      </c>
      <c r="B419" s="19">
        <v>0</v>
      </c>
      <c r="C419" s="19">
        <v>0</v>
      </c>
      <c r="D419" s="19" t="s">
        <v>36</v>
      </c>
      <c r="E419" s="19">
        <v>27.62679</v>
      </c>
      <c r="F419" s="19">
        <v>28.585709999999999</v>
      </c>
      <c r="G419" s="19">
        <v>27.397449999999999</v>
      </c>
      <c r="H419" s="19">
        <v>0</v>
      </c>
      <c r="I419" s="19">
        <v>0</v>
      </c>
      <c r="J419" s="19">
        <v>0</v>
      </c>
    </row>
    <row r="420" spans="1:10" x14ac:dyDescent="0.3">
      <c r="A420" s="19" t="str">
        <f>B380&amp;C407&amp;D420</f>
        <v>PENETRACION (%).Total Bebidas Frias30-100MIL</v>
      </c>
      <c r="B420" s="19">
        <v>0</v>
      </c>
      <c r="C420" s="19">
        <v>0</v>
      </c>
      <c r="D420" s="19" t="s">
        <v>38</v>
      </c>
      <c r="E420" s="19">
        <v>26.134699999999999</v>
      </c>
      <c r="F420" s="19">
        <v>27.631910000000001</v>
      </c>
      <c r="G420" s="19">
        <v>27.212700000000002</v>
      </c>
      <c r="H420" s="19">
        <v>0</v>
      </c>
      <c r="I420" s="19">
        <v>0</v>
      </c>
      <c r="J420" s="19">
        <v>0</v>
      </c>
    </row>
    <row r="421" spans="1:10" x14ac:dyDescent="0.3">
      <c r="A421" s="19" t="str">
        <f>B380&amp;C407&amp;D421</f>
        <v>PENETRACION (%).Total Bebidas Frias100-200MIL</v>
      </c>
      <c r="B421" s="19">
        <v>0</v>
      </c>
      <c r="C421" s="19">
        <v>0</v>
      </c>
      <c r="D421" s="19" t="s">
        <v>40</v>
      </c>
      <c r="E421" s="19">
        <v>28.50957</v>
      </c>
      <c r="F421" s="19">
        <v>28.44453</v>
      </c>
      <c r="G421" s="19">
        <v>25.853259999999999</v>
      </c>
      <c r="H421" s="19">
        <v>0</v>
      </c>
      <c r="I421" s="19">
        <v>0</v>
      </c>
      <c r="J421" s="19">
        <v>0</v>
      </c>
    </row>
    <row r="422" spans="1:10" x14ac:dyDescent="0.3">
      <c r="A422" s="19" t="str">
        <f>B380&amp;C407&amp;D422</f>
        <v>PENETRACION (%).Total Bebidas Frias200-500MIL</v>
      </c>
      <c r="B422" s="19">
        <v>0</v>
      </c>
      <c r="C422" s="19">
        <v>0</v>
      </c>
      <c r="D422" s="19" t="s">
        <v>42</v>
      </c>
      <c r="E422" s="19">
        <v>29.93777</v>
      </c>
      <c r="F422" s="19">
        <v>31.69988</v>
      </c>
      <c r="G422" s="19">
        <v>22.413409999999999</v>
      </c>
      <c r="H422" s="19">
        <v>0</v>
      </c>
      <c r="I422" s="19">
        <v>0</v>
      </c>
      <c r="J422" s="19">
        <v>0</v>
      </c>
    </row>
    <row r="423" spans="1:10" x14ac:dyDescent="0.3">
      <c r="A423" s="19" t="str">
        <f>B380&amp;C407&amp;D423</f>
        <v>PENETRACION (%).Total Bebidas Frias&gt;500MIL</v>
      </c>
      <c r="B423" s="19">
        <v>0</v>
      </c>
      <c r="C423" s="19">
        <v>0</v>
      </c>
      <c r="D423" s="19" t="s">
        <v>44</v>
      </c>
      <c r="E423" s="19">
        <v>23.202390000000001</v>
      </c>
      <c r="F423" s="19">
        <v>20.146650000000001</v>
      </c>
      <c r="G423" s="19">
        <v>21.724019999999999</v>
      </c>
      <c r="H423" s="19">
        <v>0</v>
      </c>
      <c r="I423" s="19">
        <v>0</v>
      </c>
      <c r="J423" s="19">
        <v>0</v>
      </c>
    </row>
    <row r="424" spans="1:10" x14ac:dyDescent="0.3">
      <c r="A424" s="19" t="str">
        <f>B380&amp;C407&amp;D424</f>
        <v>PENETRACION (%).Total Bebidas FriasDE 15 A 19 AÑOS</v>
      </c>
      <c r="B424" s="19">
        <v>0</v>
      </c>
      <c r="C424" s="19">
        <v>0</v>
      </c>
      <c r="D424" s="19" t="s">
        <v>155</v>
      </c>
      <c r="E424" s="19">
        <v>45.540999999999997</v>
      </c>
      <c r="F424" s="19">
        <v>47.076509999999999</v>
      </c>
      <c r="G424" s="19">
        <v>27.459779999999999</v>
      </c>
      <c r="H424" s="19">
        <v>0</v>
      </c>
      <c r="I424" s="19">
        <v>0</v>
      </c>
      <c r="J424" s="19">
        <v>0</v>
      </c>
    </row>
    <row r="425" spans="1:10" x14ac:dyDescent="0.3">
      <c r="A425" s="19" t="str">
        <f>B380&amp;C407&amp;D425</f>
        <v>PENETRACION (%).Total Bebidas FriasDE 20 A 24 AÑOS</v>
      </c>
      <c r="B425" s="19">
        <v>0</v>
      </c>
      <c r="C425" s="19">
        <v>0</v>
      </c>
      <c r="D425" s="19" t="s">
        <v>156</v>
      </c>
      <c r="E425" s="19">
        <v>33.065600000000003</v>
      </c>
      <c r="F425" s="19">
        <v>18.855029999999999</v>
      </c>
      <c r="G425" s="19">
        <v>24.939119999999999</v>
      </c>
      <c r="H425" s="19">
        <v>0</v>
      </c>
      <c r="I425" s="19">
        <v>0</v>
      </c>
      <c r="J425" s="19">
        <v>0</v>
      </c>
    </row>
    <row r="426" spans="1:10" x14ac:dyDescent="0.3">
      <c r="A426" s="19" t="str">
        <f>B380&amp;C407&amp;D426</f>
        <v>PENETRACION (%).Total Bebidas FriasDE 25 A 34 AÑOS</v>
      </c>
      <c r="B426" s="19">
        <v>0</v>
      </c>
      <c r="C426" s="19">
        <v>0</v>
      </c>
      <c r="D426" s="19" t="s">
        <v>157</v>
      </c>
      <c r="E426" s="19">
        <v>32.740259999999999</v>
      </c>
      <c r="F426" s="19">
        <v>29.198309999999999</v>
      </c>
      <c r="G426" s="19">
        <v>20.661850000000001</v>
      </c>
      <c r="H426" s="19">
        <v>0</v>
      </c>
      <c r="I426" s="19">
        <v>0</v>
      </c>
      <c r="J426" s="19">
        <v>0</v>
      </c>
    </row>
    <row r="427" spans="1:10" x14ac:dyDescent="0.3">
      <c r="A427" s="19" t="str">
        <f>B380&amp;C407&amp;D427</f>
        <v>PENETRACION (%).Total Bebidas FriasDE 35 A 49 AÑOS</v>
      </c>
      <c r="B427" s="19">
        <v>0</v>
      </c>
      <c r="C427" s="19">
        <v>0</v>
      </c>
      <c r="D427" s="19" t="s">
        <v>158</v>
      </c>
      <c r="E427" s="19">
        <v>24.256699999999999</v>
      </c>
      <c r="F427" s="19">
        <v>26.64753</v>
      </c>
      <c r="G427" s="19">
        <v>26.01031</v>
      </c>
      <c r="H427" s="19">
        <v>0</v>
      </c>
      <c r="I427" s="19">
        <v>0</v>
      </c>
      <c r="J427" s="19">
        <v>0</v>
      </c>
    </row>
    <row r="428" spans="1:10" x14ac:dyDescent="0.3">
      <c r="A428" s="19" t="str">
        <f>B380&amp;C407&amp;D428</f>
        <v>PENETRACION (%).Total Bebidas FriasDE 50 A 59 AÑOS</v>
      </c>
      <c r="B428" s="19">
        <v>0</v>
      </c>
      <c r="C428" s="19">
        <v>0</v>
      </c>
      <c r="D428" s="19" t="s">
        <v>159</v>
      </c>
      <c r="E428" s="19">
        <v>24.42174</v>
      </c>
      <c r="F428" s="19">
        <v>23.667369999999998</v>
      </c>
      <c r="G428" s="19">
        <v>26.498619999999999</v>
      </c>
      <c r="H428" s="19">
        <v>0</v>
      </c>
      <c r="I428" s="19">
        <v>0</v>
      </c>
      <c r="J428" s="19">
        <v>0</v>
      </c>
    </row>
    <row r="429" spans="1:10" x14ac:dyDescent="0.3">
      <c r="A429" s="19" t="str">
        <f>B380&amp;C407&amp;D429</f>
        <v>PENETRACION (%).Total Bebidas FriasDE 60 A 75 AÑOS</v>
      </c>
      <c r="B429" s="19">
        <v>0</v>
      </c>
      <c r="C429" s="19">
        <v>0</v>
      </c>
      <c r="D429" s="19" t="s">
        <v>160</v>
      </c>
      <c r="E429" s="19">
        <v>24.11327</v>
      </c>
      <c r="F429" s="19">
        <v>27.152049999999999</v>
      </c>
      <c r="G429" s="19">
        <v>26.283809999999999</v>
      </c>
      <c r="H429" s="19">
        <v>0</v>
      </c>
      <c r="I429" s="19">
        <v>0</v>
      </c>
      <c r="J429" s="19">
        <v>0</v>
      </c>
    </row>
    <row r="430" spans="1:10" x14ac:dyDescent="0.3">
      <c r="A430" s="19" t="str">
        <f>B380&amp;C407&amp;D430</f>
        <v>PENETRACION (%).Total Bebidas FriasALTA Y MEDIA ALTA</v>
      </c>
      <c r="B430" s="19">
        <v>0</v>
      </c>
      <c r="C430" s="19">
        <v>0</v>
      </c>
      <c r="D430" s="19" t="s">
        <v>161</v>
      </c>
      <c r="E430" s="19">
        <v>27.503309999999999</v>
      </c>
      <c r="F430" s="19">
        <v>31.950890000000001</v>
      </c>
      <c r="G430" s="19">
        <v>28.974730000000001</v>
      </c>
      <c r="H430" s="19">
        <v>0</v>
      </c>
      <c r="I430" s="19">
        <v>0</v>
      </c>
      <c r="J430" s="19">
        <v>0</v>
      </c>
    </row>
    <row r="431" spans="1:10" x14ac:dyDescent="0.3">
      <c r="A431" s="19" t="str">
        <f>B380&amp;C407&amp;D431</f>
        <v>PENETRACION (%).Total Bebidas FriasMEDIA</v>
      </c>
      <c r="B431" s="19">
        <v>0</v>
      </c>
      <c r="C431" s="19">
        <v>0</v>
      </c>
      <c r="D431" s="19" t="s">
        <v>162</v>
      </c>
      <c r="E431" s="19">
        <v>26.391739999999999</v>
      </c>
      <c r="F431" s="19">
        <v>28.84355</v>
      </c>
      <c r="G431" s="19">
        <v>26.265329999999999</v>
      </c>
      <c r="H431" s="19">
        <v>0</v>
      </c>
      <c r="I431" s="19">
        <v>0</v>
      </c>
      <c r="J431" s="19">
        <v>0</v>
      </c>
    </row>
    <row r="432" spans="1:10" x14ac:dyDescent="0.3">
      <c r="A432" s="19" t="str">
        <f>B380&amp;C407&amp;D432</f>
        <v>PENETRACION (%).Total Bebidas FriasMEDIA BAJA</v>
      </c>
      <c r="B432" s="19">
        <v>0</v>
      </c>
      <c r="C432" s="19">
        <v>0</v>
      </c>
      <c r="D432" s="19" t="s">
        <v>163</v>
      </c>
      <c r="E432" s="19">
        <v>24.158200000000001</v>
      </c>
      <c r="F432" s="19">
        <v>23.068680000000001</v>
      </c>
      <c r="G432" s="19">
        <v>21.15822</v>
      </c>
      <c r="H432" s="19">
        <v>0</v>
      </c>
      <c r="I432" s="19">
        <v>0</v>
      </c>
      <c r="J432" s="19">
        <v>0</v>
      </c>
    </row>
    <row r="433" spans="1:10" x14ac:dyDescent="0.3">
      <c r="A433" s="19" t="str">
        <f>B380&amp;C407&amp;D433</f>
        <v>PENETRACION (%).Total Bebidas FriasBAJA</v>
      </c>
      <c r="B433" s="19">
        <v>0</v>
      </c>
      <c r="C433" s="19">
        <v>0</v>
      </c>
      <c r="D433" s="19" t="s">
        <v>164</v>
      </c>
      <c r="E433" s="19">
        <v>31.434059999999999</v>
      </c>
      <c r="F433" s="19">
        <v>24.99633</v>
      </c>
      <c r="G433" s="19">
        <v>24.861709999999999</v>
      </c>
      <c r="H433" s="19">
        <v>0</v>
      </c>
      <c r="I433" s="19">
        <v>0</v>
      </c>
      <c r="J433" s="19">
        <v>0</v>
      </c>
    </row>
    <row r="434" spans="1:10" x14ac:dyDescent="0.3">
      <c r="A434" s="19" t="str">
        <f>B380&amp;C434&amp;D434</f>
        <v>PENETRACION (%)Total bebidas de vinoT.ESPAÑA</v>
      </c>
      <c r="B434" s="19">
        <v>0</v>
      </c>
      <c r="C434" s="19" t="s">
        <v>104</v>
      </c>
      <c r="D434" s="19" t="s">
        <v>59</v>
      </c>
      <c r="E434" s="19">
        <v>4.8457509999999999</v>
      </c>
      <c r="F434" s="19">
        <v>6.4456389999999999</v>
      </c>
      <c r="G434" s="19">
        <v>6.2053260000000003</v>
      </c>
      <c r="H434" s="19">
        <v>0</v>
      </c>
      <c r="I434" s="19">
        <v>0</v>
      </c>
      <c r="J434" s="19">
        <v>0</v>
      </c>
    </row>
    <row r="435" spans="1:10" x14ac:dyDescent="0.3">
      <c r="A435" s="19" t="str">
        <f>B380&amp;C434&amp;D435</f>
        <v>PENETRACION (%)Total bebidas de vinoBCN AM</v>
      </c>
      <c r="B435" s="19">
        <v>0</v>
      </c>
      <c r="C435" s="19">
        <v>0</v>
      </c>
      <c r="D435" s="19" t="s">
        <v>147</v>
      </c>
      <c r="E435" s="19">
        <v>6.0051569999999996</v>
      </c>
      <c r="F435" s="19">
        <v>10.39897</v>
      </c>
      <c r="G435" s="19">
        <v>10.60693</v>
      </c>
      <c r="H435" s="19">
        <v>0</v>
      </c>
      <c r="I435" s="19">
        <v>0</v>
      </c>
      <c r="J435" s="19">
        <v>0</v>
      </c>
    </row>
    <row r="436" spans="1:10" x14ac:dyDescent="0.3">
      <c r="A436" s="19" t="str">
        <f>B380&amp;C434&amp;D436</f>
        <v>PENETRACION (%)Total bebidas de vinoREST.CAT ARAGON</v>
      </c>
      <c r="B436" s="19">
        <v>0</v>
      </c>
      <c r="C436" s="19">
        <v>0</v>
      </c>
      <c r="D436" s="19" t="s">
        <v>148</v>
      </c>
      <c r="E436" s="19">
        <v>7.2625679999999999</v>
      </c>
      <c r="F436" s="19">
        <v>12.05162</v>
      </c>
      <c r="G436" s="19">
        <v>10.010210000000001</v>
      </c>
      <c r="H436" s="19">
        <v>0</v>
      </c>
      <c r="I436" s="19">
        <v>0</v>
      </c>
      <c r="J436" s="19">
        <v>0</v>
      </c>
    </row>
    <row r="437" spans="1:10" x14ac:dyDescent="0.3">
      <c r="A437" s="19" t="str">
        <f>B380&amp;C434&amp;D437</f>
        <v>PENETRACION (%)Total bebidas de vinoLEVANTE</v>
      </c>
      <c r="B437" s="19">
        <v>0</v>
      </c>
      <c r="C437" s="19">
        <v>0</v>
      </c>
      <c r="D437" s="19" t="s">
        <v>149</v>
      </c>
      <c r="E437" s="19">
        <v>6.9573790000000004</v>
      </c>
      <c r="F437" s="19">
        <v>4.0117940000000001</v>
      </c>
      <c r="G437" s="19">
        <v>8.7501809999999995</v>
      </c>
      <c r="H437" s="19">
        <v>0</v>
      </c>
      <c r="I437" s="19">
        <v>0</v>
      </c>
      <c r="J437" s="19">
        <v>0</v>
      </c>
    </row>
    <row r="438" spans="1:10" x14ac:dyDescent="0.3">
      <c r="A438" s="19" t="str">
        <f>B380&amp;C434&amp;D438</f>
        <v>PENETRACION (%)Total bebidas de vinoANDALUCIA</v>
      </c>
      <c r="B438" s="19">
        <v>0</v>
      </c>
      <c r="C438" s="19">
        <v>0</v>
      </c>
      <c r="D438" s="19" t="s">
        <v>150</v>
      </c>
      <c r="E438" s="19">
        <v>2.9305110000000001</v>
      </c>
      <c r="F438" s="19">
        <v>2.3292700000000002</v>
      </c>
      <c r="G438" s="19">
        <v>1.78091</v>
      </c>
      <c r="H438" s="19">
        <v>0</v>
      </c>
      <c r="I438" s="19">
        <v>0</v>
      </c>
      <c r="J438" s="19">
        <v>0</v>
      </c>
    </row>
    <row r="439" spans="1:10" x14ac:dyDescent="0.3">
      <c r="A439" s="19" t="str">
        <f>B380&amp;C434&amp;D439</f>
        <v>PENETRACION (%)Total bebidas de vinoMDD AM</v>
      </c>
      <c r="B439" s="19">
        <v>0</v>
      </c>
      <c r="C439" s="19">
        <v>0</v>
      </c>
      <c r="D439" s="19" t="s">
        <v>151</v>
      </c>
      <c r="E439" s="19">
        <v>4.4632909999999999</v>
      </c>
      <c r="F439" s="19">
        <v>6.8734299999999999</v>
      </c>
      <c r="G439" s="19">
        <v>6.7241059999999999</v>
      </c>
      <c r="H439" s="19">
        <v>0</v>
      </c>
      <c r="I439" s="19">
        <v>0</v>
      </c>
      <c r="J439" s="19">
        <v>0</v>
      </c>
    </row>
    <row r="440" spans="1:10" x14ac:dyDescent="0.3">
      <c r="A440" s="19" t="str">
        <f>B380&amp;C434&amp;D440</f>
        <v>PENETRACION (%)Total bebidas de vinoRTO CENTRO</v>
      </c>
      <c r="B440" s="19">
        <v>0</v>
      </c>
      <c r="C440" s="19">
        <v>0</v>
      </c>
      <c r="D440" s="19" t="s">
        <v>152</v>
      </c>
      <c r="E440" s="19">
        <v>3.6129709999999999</v>
      </c>
      <c r="F440" s="19">
        <v>3.7615419999999999</v>
      </c>
      <c r="G440" s="19">
        <v>4.7067170000000003</v>
      </c>
      <c r="H440" s="19">
        <v>0</v>
      </c>
      <c r="I440" s="19">
        <v>0</v>
      </c>
      <c r="J440" s="19">
        <v>0</v>
      </c>
    </row>
    <row r="441" spans="1:10" x14ac:dyDescent="0.3">
      <c r="A441" s="19" t="str">
        <f>B380&amp;C434&amp;D441</f>
        <v>PENETRACION (%)Total bebidas de vinoNORTE-CENTRO</v>
      </c>
      <c r="B441" s="19">
        <v>0</v>
      </c>
      <c r="C441" s="19">
        <v>0</v>
      </c>
      <c r="D441" s="19" t="s">
        <v>153</v>
      </c>
      <c r="E441" s="19">
        <v>9.1549910000000008</v>
      </c>
      <c r="F441" s="19">
        <v>13.927709999999999</v>
      </c>
      <c r="G441" s="19">
        <v>10.433540000000001</v>
      </c>
      <c r="H441" s="19">
        <v>0</v>
      </c>
      <c r="I441" s="19">
        <v>0</v>
      </c>
      <c r="J441" s="19">
        <v>0</v>
      </c>
    </row>
    <row r="442" spans="1:10" x14ac:dyDescent="0.3">
      <c r="A442" s="19" t="str">
        <f>B380&amp;C434&amp;D442</f>
        <v>PENETRACION (%)Total bebidas de vinoNOROESTE</v>
      </c>
      <c r="B442" s="19">
        <v>0</v>
      </c>
      <c r="C442" s="19">
        <v>0</v>
      </c>
      <c r="D442" s="19" t="s">
        <v>154</v>
      </c>
      <c r="E442" s="19">
        <v>3.6959840000000002</v>
      </c>
      <c r="F442" s="19">
        <v>8.5536169999999991</v>
      </c>
      <c r="G442" s="19">
        <v>3.4062589999999999</v>
      </c>
      <c r="H442" s="19">
        <v>0</v>
      </c>
      <c r="I442" s="19">
        <v>0</v>
      </c>
      <c r="J442" s="19">
        <v>0</v>
      </c>
    </row>
    <row r="443" spans="1:10" x14ac:dyDescent="0.3">
      <c r="A443" s="19" t="str">
        <f>B380&amp;C434&amp;D443</f>
        <v>PENETRACION (%)Total bebidas de vino&lt;2MIL</v>
      </c>
      <c r="B443" s="19">
        <v>0</v>
      </c>
      <c r="C443" s="19">
        <v>0</v>
      </c>
      <c r="D443" s="19" t="s">
        <v>29</v>
      </c>
      <c r="E443" s="19">
        <v>8.2825009999999999</v>
      </c>
      <c r="F443" s="19">
        <v>3.8532489999999999</v>
      </c>
      <c r="G443" s="19">
        <v>0.92093420000000004</v>
      </c>
      <c r="H443" s="19">
        <v>0</v>
      </c>
      <c r="I443" s="19">
        <v>0</v>
      </c>
      <c r="J443" s="19">
        <v>0</v>
      </c>
    </row>
    <row r="444" spans="1:10" x14ac:dyDescent="0.3">
      <c r="A444" s="19" t="str">
        <f>B380&amp;C434&amp;D444</f>
        <v>PENETRACION (%)Total bebidas de vino2-5MIL</v>
      </c>
      <c r="B444" s="19">
        <v>0</v>
      </c>
      <c r="C444" s="19">
        <v>0</v>
      </c>
      <c r="D444" s="19" t="s">
        <v>32</v>
      </c>
      <c r="E444" s="19">
        <v>1.654118</v>
      </c>
      <c r="F444" s="19">
        <v>7.3856669999999998</v>
      </c>
      <c r="G444" s="19">
        <v>6.3525299999999998</v>
      </c>
      <c r="H444" s="19">
        <v>0</v>
      </c>
      <c r="I444" s="19">
        <v>0</v>
      </c>
      <c r="J444" s="19">
        <v>0</v>
      </c>
    </row>
    <row r="445" spans="1:10" x14ac:dyDescent="0.3">
      <c r="A445" s="19" t="str">
        <f>B380&amp;C434&amp;D445</f>
        <v>PENETRACION (%)Total bebidas de vino5-10MIL</v>
      </c>
      <c r="B445" s="19">
        <v>0</v>
      </c>
      <c r="C445" s="19">
        <v>0</v>
      </c>
      <c r="D445" s="19" t="s">
        <v>34</v>
      </c>
      <c r="E445" s="19">
        <v>3.4102779999999999</v>
      </c>
      <c r="F445" s="19">
        <v>6.589188</v>
      </c>
      <c r="G445" s="19">
        <v>9.1507020000000008</v>
      </c>
      <c r="H445" s="19">
        <v>0</v>
      </c>
      <c r="I445" s="19">
        <v>0</v>
      </c>
      <c r="J445" s="19">
        <v>0</v>
      </c>
    </row>
    <row r="446" spans="1:10" x14ac:dyDescent="0.3">
      <c r="A446" s="19" t="str">
        <f>B380&amp;C434&amp;D446</f>
        <v>PENETRACION (%)Total bebidas de vino10-30MIL</v>
      </c>
      <c r="B446" s="19">
        <v>0</v>
      </c>
      <c r="C446" s="19">
        <v>0</v>
      </c>
      <c r="D446" s="19" t="s">
        <v>36</v>
      </c>
      <c r="E446" s="19">
        <v>7.4505239999999997</v>
      </c>
      <c r="F446" s="19">
        <v>8.7753340000000009</v>
      </c>
      <c r="G446" s="19">
        <v>6.7791600000000001</v>
      </c>
      <c r="H446" s="19">
        <v>0</v>
      </c>
      <c r="I446" s="19">
        <v>0</v>
      </c>
      <c r="J446" s="19">
        <v>0</v>
      </c>
    </row>
    <row r="447" spans="1:10" x14ac:dyDescent="0.3">
      <c r="A447" s="19" t="str">
        <f>B380&amp;C434&amp;D447</f>
        <v>PENETRACION (%)Total bebidas de vino30-100MIL</v>
      </c>
      <c r="B447" s="19">
        <v>0</v>
      </c>
      <c r="C447" s="19">
        <v>0</v>
      </c>
      <c r="D447" s="19" t="s">
        <v>38</v>
      </c>
      <c r="E447" s="19">
        <v>2.7373789999999998</v>
      </c>
      <c r="F447" s="19">
        <v>8.2995079999999994</v>
      </c>
      <c r="G447" s="19">
        <v>6.8256930000000002</v>
      </c>
      <c r="H447" s="19">
        <v>0</v>
      </c>
      <c r="I447" s="19">
        <v>0</v>
      </c>
      <c r="J447" s="19">
        <v>0</v>
      </c>
    </row>
    <row r="448" spans="1:10" x14ac:dyDescent="0.3">
      <c r="A448" s="19" t="str">
        <f>B380&amp;C434&amp;D448</f>
        <v>PENETRACION (%)Total bebidas de vino100-200MIL</v>
      </c>
      <c r="B448" s="19">
        <v>0</v>
      </c>
      <c r="C448" s="19">
        <v>0</v>
      </c>
      <c r="D448" s="19" t="s">
        <v>40</v>
      </c>
      <c r="E448" s="19">
        <v>5.4671940000000001</v>
      </c>
      <c r="F448" s="19">
        <v>5.6847719999999997</v>
      </c>
      <c r="G448" s="19">
        <v>7.3299669999999999</v>
      </c>
      <c r="H448" s="19">
        <v>0</v>
      </c>
      <c r="I448" s="19">
        <v>0</v>
      </c>
      <c r="J448" s="19">
        <v>0</v>
      </c>
    </row>
    <row r="449" spans="1:10" x14ac:dyDescent="0.3">
      <c r="A449" s="19" t="str">
        <f>B380&amp;C434&amp;D449</f>
        <v>PENETRACION (%)Total bebidas de vino200-500MIL</v>
      </c>
      <c r="B449" s="19">
        <v>0</v>
      </c>
      <c r="C449" s="19">
        <v>0</v>
      </c>
      <c r="D449" s="19" t="s">
        <v>42</v>
      </c>
      <c r="E449" s="19">
        <v>6.1872999999999996</v>
      </c>
      <c r="F449" s="19">
        <v>4.5158810000000003</v>
      </c>
      <c r="G449" s="19">
        <v>4.8133970000000001</v>
      </c>
      <c r="H449" s="19">
        <v>0</v>
      </c>
      <c r="I449" s="19">
        <v>0</v>
      </c>
      <c r="J449" s="19">
        <v>0</v>
      </c>
    </row>
    <row r="450" spans="1:10" x14ac:dyDescent="0.3">
      <c r="A450" s="19" t="str">
        <f>B380&amp;C434&amp;D450</f>
        <v>PENETRACION (%)Total bebidas de vino&gt;500MIL</v>
      </c>
      <c r="B450" s="19">
        <v>0</v>
      </c>
      <c r="C450" s="19">
        <v>0</v>
      </c>
      <c r="D450" s="19" t="s">
        <v>44</v>
      </c>
      <c r="E450" s="19">
        <v>6.3423800000000004</v>
      </c>
      <c r="F450" s="19">
        <v>6.8605780000000003</v>
      </c>
      <c r="G450" s="19">
        <v>6.451174</v>
      </c>
      <c r="H450" s="19">
        <v>0</v>
      </c>
      <c r="I450" s="19">
        <v>0</v>
      </c>
      <c r="J450" s="19">
        <v>0</v>
      </c>
    </row>
    <row r="451" spans="1:10" x14ac:dyDescent="0.3">
      <c r="A451" s="19" t="str">
        <f>B380&amp;C434&amp;D451</f>
        <v>PENETRACION (%)Total bebidas de vinoDE 15 A 19 AÑOS</v>
      </c>
      <c r="B451" s="19">
        <v>0</v>
      </c>
      <c r="C451" s="19">
        <v>0</v>
      </c>
      <c r="D451" s="19" t="s">
        <v>155</v>
      </c>
      <c r="E451" s="19">
        <v>2.2567279999999998</v>
      </c>
      <c r="F451" s="19">
        <v>6.7000450000000003</v>
      </c>
      <c r="G451" s="19">
        <v>0</v>
      </c>
      <c r="H451" s="19">
        <v>0</v>
      </c>
      <c r="I451" s="19">
        <v>0</v>
      </c>
      <c r="J451" s="19">
        <v>0</v>
      </c>
    </row>
    <row r="452" spans="1:10" x14ac:dyDescent="0.3">
      <c r="A452" s="19" t="str">
        <f>B380&amp;C434&amp;D452</f>
        <v>PENETRACION (%)Total bebidas de vinoDE 20 A 24 AÑOS</v>
      </c>
      <c r="B452" s="19">
        <v>0</v>
      </c>
      <c r="C452" s="19">
        <v>0</v>
      </c>
      <c r="D452" s="19" t="s">
        <v>156</v>
      </c>
      <c r="E452" s="19">
        <v>1.9859849999999999</v>
      </c>
      <c r="F452" s="19">
        <v>0.39782339999999999</v>
      </c>
      <c r="G452" s="19">
        <v>4.7539179999999996</v>
      </c>
      <c r="H452" s="19">
        <v>0</v>
      </c>
      <c r="I452" s="19">
        <v>0</v>
      </c>
      <c r="J452" s="19">
        <v>0</v>
      </c>
    </row>
    <row r="453" spans="1:10" x14ac:dyDescent="0.3">
      <c r="A453" s="19" t="str">
        <f>B380&amp;C434&amp;D453</f>
        <v>PENETRACION (%)Total bebidas de vinoDE 25 A 34 AÑOS</v>
      </c>
      <c r="B453" s="19">
        <v>0</v>
      </c>
      <c r="C453" s="19">
        <v>0</v>
      </c>
      <c r="D453" s="19" t="s">
        <v>157</v>
      </c>
      <c r="E453" s="19">
        <v>2.7421609999999998</v>
      </c>
      <c r="F453" s="19">
        <v>2.5724550000000002</v>
      </c>
      <c r="G453" s="19">
        <v>1.9725360000000001</v>
      </c>
      <c r="H453" s="19">
        <v>0</v>
      </c>
      <c r="I453" s="19">
        <v>0</v>
      </c>
      <c r="J453" s="19">
        <v>0</v>
      </c>
    </row>
    <row r="454" spans="1:10" x14ac:dyDescent="0.3">
      <c r="A454" s="19" t="str">
        <f>B380&amp;C434&amp;D454</f>
        <v>PENETRACION (%)Total bebidas de vinoDE 35 A 49 AÑOS</v>
      </c>
      <c r="B454" s="19">
        <v>0</v>
      </c>
      <c r="C454" s="19">
        <v>0</v>
      </c>
      <c r="D454" s="19" t="s">
        <v>158</v>
      </c>
      <c r="E454" s="19">
        <v>2.1870889999999998</v>
      </c>
      <c r="F454" s="19">
        <v>4.1029850000000003</v>
      </c>
      <c r="G454" s="19">
        <v>3.7401770000000001</v>
      </c>
      <c r="H454" s="19">
        <v>0</v>
      </c>
      <c r="I454" s="19">
        <v>0</v>
      </c>
      <c r="J454" s="19">
        <v>0</v>
      </c>
    </row>
    <row r="455" spans="1:10" x14ac:dyDescent="0.3">
      <c r="A455" s="19" t="str">
        <f>B380&amp;C434&amp;D455</f>
        <v>PENETRACION (%)Total bebidas de vinoDE 50 A 59 AÑOS</v>
      </c>
      <c r="B455" s="19">
        <v>0</v>
      </c>
      <c r="C455" s="19">
        <v>0</v>
      </c>
      <c r="D455" s="19" t="s">
        <v>159</v>
      </c>
      <c r="E455" s="19">
        <v>8.3491920000000004</v>
      </c>
      <c r="F455" s="19">
        <v>8.7220279999999999</v>
      </c>
      <c r="G455" s="19">
        <v>8.666328</v>
      </c>
      <c r="H455" s="19">
        <v>0</v>
      </c>
      <c r="I455" s="19">
        <v>0</v>
      </c>
      <c r="J455" s="19">
        <v>0</v>
      </c>
    </row>
    <row r="456" spans="1:10" x14ac:dyDescent="0.3">
      <c r="A456" s="19" t="str">
        <f>B380&amp;C434&amp;D456</f>
        <v>PENETRACION (%)Total bebidas de vinoDE 60 A 75 AÑOS</v>
      </c>
      <c r="B456" s="19">
        <v>0</v>
      </c>
      <c r="C456" s="19">
        <v>0</v>
      </c>
      <c r="D456" s="19" t="s">
        <v>160</v>
      </c>
      <c r="E456" s="19">
        <v>10.37763</v>
      </c>
      <c r="F456" s="19">
        <v>12.47561</v>
      </c>
      <c r="G456" s="19">
        <v>13.062659999999999</v>
      </c>
      <c r="H456" s="19">
        <v>0</v>
      </c>
      <c r="I456" s="19">
        <v>0</v>
      </c>
      <c r="J456" s="19">
        <v>0</v>
      </c>
    </row>
    <row r="457" spans="1:10" x14ac:dyDescent="0.3">
      <c r="A457" s="19" t="str">
        <f>B380&amp;C434&amp;D457</f>
        <v>PENETRACION (%)Total bebidas de vinoALTA Y MEDIA ALTA</v>
      </c>
      <c r="B457" s="19">
        <v>0</v>
      </c>
      <c r="C457" s="19">
        <v>0</v>
      </c>
      <c r="D457" s="19" t="s">
        <v>161</v>
      </c>
      <c r="E457" s="19">
        <v>8.6454789999999999</v>
      </c>
      <c r="F457" s="19">
        <v>8.8886520000000004</v>
      </c>
      <c r="G457" s="19">
        <v>9.0561349999999994</v>
      </c>
      <c r="H457" s="19">
        <v>0</v>
      </c>
      <c r="I457" s="19">
        <v>0</v>
      </c>
      <c r="J457" s="19">
        <v>0</v>
      </c>
    </row>
    <row r="458" spans="1:10" x14ac:dyDescent="0.3">
      <c r="A458" s="19" t="str">
        <f>B380&amp;C434&amp;D458</f>
        <v>PENETRACION (%)Total bebidas de vinoMEDIA</v>
      </c>
      <c r="B458" s="19">
        <v>0</v>
      </c>
      <c r="C458" s="19">
        <v>0</v>
      </c>
      <c r="D458" s="19" t="s">
        <v>162</v>
      </c>
      <c r="E458" s="19">
        <v>3.6959710000000001</v>
      </c>
      <c r="F458" s="19">
        <v>8.2930139999999994</v>
      </c>
      <c r="G458" s="19">
        <v>6.2379470000000001</v>
      </c>
      <c r="H458" s="19">
        <v>0</v>
      </c>
      <c r="I458" s="19">
        <v>0</v>
      </c>
      <c r="J458" s="19">
        <v>0</v>
      </c>
    </row>
    <row r="459" spans="1:10" x14ac:dyDescent="0.3">
      <c r="A459" s="19" t="str">
        <f>B380&amp;C434&amp;D459</f>
        <v>PENETRACION (%)Total bebidas de vinoMEDIA BAJA</v>
      </c>
      <c r="B459" s="19">
        <v>0</v>
      </c>
      <c r="C459" s="19">
        <v>0</v>
      </c>
      <c r="D459" s="19" t="s">
        <v>163</v>
      </c>
      <c r="E459" s="19">
        <v>5.3432329999999997</v>
      </c>
      <c r="F459" s="19">
        <v>4.9533490000000002</v>
      </c>
      <c r="G459" s="19">
        <v>4.4185499999999998</v>
      </c>
      <c r="H459" s="19">
        <v>0</v>
      </c>
      <c r="I459" s="19">
        <v>0</v>
      </c>
      <c r="J459" s="19">
        <v>0</v>
      </c>
    </row>
    <row r="460" spans="1:10" x14ac:dyDescent="0.3">
      <c r="A460" s="19" t="str">
        <f>B380&amp;C434&amp;D460</f>
        <v>PENETRACION (%)Total bebidas de vinoBAJA</v>
      </c>
      <c r="B460" s="19">
        <v>0</v>
      </c>
      <c r="C460" s="19">
        <v>0</v>
      </c>
      <c r="D460" s="19" t="s">
        <v>164</v>
      </c>
      <c r="E460" s="19">
        <v>3.0438719999999999</v>
      </c>
      <c r="F460" s="19">
        <v>3.8250459999999999</v>
      </c>
      <c r="G460" s="19">
        <v>6.0009329999999999</v>
      </c>
      <c r="H460" s="19">
        <v>0</v>
      </c>
      <c r="I460" s="19">
        <v>0</v>
      </c>
      <c r="J460" s="19">
        <v>0</v>
      </c>
    </row>
    <row r="461" spans="1:10" x14ac:dyDescent="0.3">
      <c r="A461" s="19" t="str">
        <f>B380&amp;C461&amp;D461</f>
        <v>PENETRACION (%)SidraT.ESPAÑA</v>
      </c>
      <c r="B461" s="19">
        <v>0</v>
      </c>
      <c r="C461" s="19" t="s">
        <v>105</v>
      </c>
      <c r="D461" s="19" t="s">
        <v>59</v>
      </c>
      <c r="E461" s="19">
        <v>0.3211252</v>
      </c>
      <c r="F461" s="19">
        <v>0.28632259999999998</v>
      </c>
      <c r="G461" s="19">
        <v>0.40691759999999999</v>
      </c>
      <c r="H461" s="19">
        <v>0</v>
      </c>
      <c r="I461" s="19">
        <v>0</v>
      </c>
      <c r="J461" s="19">
        <v>0</v>
      </c>
    </row>
    <row r="462" spans="1:10" x14ac:dyDescent="0.3">
      <c r="A462" s="19" t="str">
        <f>B380&amp;C461&amp;D462</f>
        <v>PENETRACION (%)SidraBCN AM</v>
      </c>
      <c r="B462" s="19">
        <v>0</v>
      </c>
      <c r="C462" s="19">
        <v>0</v>
      </c>
      <c r="D462" s="19" t="s">
        <v>147</v>
      </c>
      <c r="E462" s="19">
        <v>0</v>
      </c>
      <c r="F462" s="19">
        <v>0</v>
      </c>
      <c r="G462" s="19">
        <v>0</v>
      </c>
      <c r="H462" s="19">
        <v>0</v>
      </c>
      <c r="I462" s="19">
        <v>0</v>
      </c>
      <c r="J462" s="19">
        <v>0</v>
      </c>
    </row>
    <row r="463" spans="1:10" x14ac:dyDescent="0.3">
      <c r="A463" s="19" t="str">
        <f>B380&amp;C461&amp;D463</f>
        <v>PENETRACION (%)SidraREST.CAT ARAGON</v>
      </c>
      <c r="B463" s="19">
        <v>0</v>
      </c>
      <c r="C463" s="19">
        <v>0</v>
      </c>
      <c r="D463" s="19" t="s">
        <v>148</v>
      </c>
      <c r="E463" s="19">
        <v>0</v>
      </c>
      <c r="F463" s="19">
        <v>0</v>
      </c>
      <c r="G463" s="19">
        <v>0.44020019999999999</v>
      </c>
      <c r="H463" s="19">
        <v>0</v>
      </c>
      <c r="I463" s="19">
        <v>0</v>
      </c>
      <c r="J463" s="19">
        <v>0</v>
      </c>
    </row>
    <row r="464" spans="1:10" x14ac:dyDescent="0.3">
      <c r="A464" s="19" t="str">
        <f>B380&amp;C461&amp;D464</f>
        <v>PENETRACION (%)SidraLEVANTE</v>
      </c>
      <c r="B464" s="19">
        <v>0</v>
      </c>
      <c r="C464" s="19">
        <v>0</v>
      </c>
      <c r="D464" s="19" t="s">
        <v>149</v>
      </c>
      <c r="E464" s="19">
        <v>0</v>
      </c>
      <c r="F464" s="19">
        <v>0.1400477</v>
      </c>
      <c r="G464" s="19">
        <v>0.95039059999999997</v>
      </c>
      <c r="H464" s="19">
        <v>0</v>
      </c>
      <c r="I464" s="19">
        <v>0</v>
      </c>
      <c r="J464" s="19">
        <v>0</v>
      </c>
    </row>
    <row r="465" spans="1:10" x14ac:dyDescent="0.3">
      <c r="A465" s="19" t="str">
        <f>B380&amp;C461&amp;D465</f>
        <v>PENETRACION (%)SidraANDALUCIA</v>
      </c>
      <c r="B465" s="19">
        <v>0</v>
      </c>
      <c r="C465" s="19">
        <v>0</v>
      </c>
      <c r="D465" s="19" t="s">
        <v>150</v>
      </c>
      <c r="E465" s="19">
        <v>0</v>
      </c>
      <c r="F465" s="19">
        <v>0</v>
      </c>
      <c r="G465" s="19">
        <v>0.37949189999999999</v>
      </c>
      <c r="H465" s="19">
        <v>0</v>
      </c>
      <c r="I465" s="19">
        <v>0</v>
      </c>
      <c r="J465" s="19">
        <v>0</v>
      </c>
    </row>
    <row r="466" spans="1:10" x14ac:dyDescent="0.3">
      <c r="A466" s="19" t="str">
        <f>B380&amp;C461&amp;D466</f>
        <v>PENETRACION (%)SidraMDD AM</v>
      </c>
      <c r="B466" s="19">
        <v>0</v>
      </c>
      <c r="C466" s="19">
        <v>0</v>
      </c>
      <c r="D466" s="19" t="s">
        <v>151</v>
      </c>
      <c r="E466" s="19">
        <v>0.49004900000000001</v>
      </c>
      <c r="F466" s="19">
        <v>7.3317439999999998E-2</v>
      </c>
      <c r="G466" s="19">
        <v>6.8764599999999995E-2</v>
      </c>
      <c r="H466" s="19">
        <v>0</v>
      </c>
      <c r="I466" s="19">
        <v>0</v>
      </c>
      <c r="J466" s="19">
        <v>0</v>
      </c>
    </row>
    <row r="467" spans="1:10" x14ac:dyDescent="0.3">
      <c r="A467" s="19" t="str">
        <f>B380&amp;C461&amp;D467</f>
        <v>PENETRACION (%)SidraRTO CENTRO</v>
      </c>
      <c r="B467" s="19">
        <v>0</v>
      </c>
      <c r="C467" s="19">
        <v>0</v>
      </c>
      <c r="D467" s="19" t="s">
        <v>152</v>
      </c>
      <c r="E467" s="19">
        <v>0.35902479999999998</v>
      </c>
      <c r="F467" s="19">
        <v>0.20920639999999999</v>
      </c>
      <c r="G467" s="19">
        <v>0</v>
      </c>
      <c r="H467" s="19">
        <v>0</v>
      </c>
      <c r="I467" s="19">
        <v>0</v>
      </c>
      <c r="J467" s="19">
        <v>0</v>
      </c>
    </row>
    <row r="468" spans="1:10" x14ac:dyDescent="0.3">
      <c r="A468" s="19" t="str">
        <f>B380&amp;C461&amp;D468</f>
        <v>PENETRACION (%)SidraNORTE-CENTRO</v>
      </c>
      <c r="B468" s="19">
        <v>0</v>
      </c>
      <c r="C468" s="19">
        <v>0</v>
      </c>
      <c r="D468" s="19" t="s">
        <v>153</v>
      </c>
      <c r="E468" s="19">
        <v>2.0083530000000001</v>
      </c>
      <c r="F468" s="19">
        <v>2.3024040000000001</v>
      </c>
      <c r="G468" s="19">
        <v>0.59786300000000003</v>
      </c>
      <c r="H468" s="19">
        <v>0</v>
      </c>
      <c r="I468" s="19">
        <v>0</v>
      </c>
      <c r="J468" s="19">
        <v>0</v>
      </c>
    </row>
    <row r="469" spans="1:10" x14ac:dyDescent="0.3">
      <c r="A469" s="19" t="str">
        <f>B380&amp;C461&amp;D469</f>
        <v>PENETRACION (%)SidraNOROESTE</v>
      </c>
      <c r="B469" s="19">
        <v>0</v>
      </c>
      <c r="C469" s="19">
        <v>0</v>
      </c>
      <c r="D469" s="19" t="s">
        <v>154</v>
      </c>
      <c r="E469" s="19">
        <v>0.58538199999999996</v>
      </c>
      <c r="F469" s="19">
        <v>0.2101566</v>
      </c>
      <c r="G469" s="19">
        <v>0.52556910000000001</v>
      </c>
      <c r="H469" s="19">
        <v>0</v>
      </c>
      <c r="I469" s="19">
        <v>0</v>
      </c>
      <c r="J469" s="19">
        <v>0</v>
      </c>
    </row>
    <row r="470" spans="1:10" x14ac:dyDescent="0.3">
      <c r="A470" s="19" t="str">
        <f>B380&amp;C461&amp;D470</f>
        <v>PENETRACION (%)Sidra&lt;2MIL</v>
      </c>
      <c r="B470" s="19">
        <v>0</v>
      </c>
      <c r="C470" s="19">
        <v>0</v>
      </c>
      <c r="D470" s="19" t="s">
        <v>29</v>
      </c>
      <c r="E470" s="19">
        <v>0</v>
      </c>
      <c r="F470" s="19">
        <v>0</v>
      </c>
      <c r="G470" s="19">
        <v>0</v>
      </c>
      <c r="H470" s="19">
        <v>0</v>
      </c>
      <c r="I470" s="19">
        <v>0</v>
      </c>
      <c r="J470" s="19">
        <v>0</v>
      </c>
    </row>
    <row r="471" spans="1:10" x14ac:dyDescent="0.3">
      <c r="A471" s="19" t="str">
        <f>B380&amp;C461&amp;D471</f>
        <v>PENETRACION (%)Sidra2-5MIL</v>
      </c>
      <c r="B471" s="19">
        <v>0</v>
      </c>
      <c r="C471" s="19">
        <v>0</v>
      </c>
      <c r="D471" s="19" t="s">
        <v>32</v>
      </c>
      <c r="E471" s="19">
        <v>0</v>
      </c>
      <c r="F471" s="19">
        <v>3.035879</v>
      </c>
      <c r="G471" s="19">
        <v>0</v>
      </c>
      <c r="H471" s="19">
        <v>0</v>
      </c>
      <c r="I471" s="19">
        <v>0</v>
      </c>
      <c r="J471" s="19">
        <v>0</v>
      </c>
    </row>
    <row r="472" spans="1:10" x14ac:dyDescent="0.3">
      <c r="A472" s="19" t="str">
        <f>B380&amp;C461&amp;D472</f>
        <v>PENETRACION (%)Sidra5-10MIL</v>
      </c>
      <c r="B472" s="19">
        <v>0</v>
      </c>
      <c r="C472" s="19">
        <v>0</v>
      </c>
      <c r="D472" s="19" t="s">
        <v>34</v>
      </c>
      <c r="E472" s="19">
        <v>0</v>
      </c>
      <c r="F472" s="19">
        <v>0.23786280000000001</v>
      </c>
      <c r="G472" s="19">
        <v>1.616736</v>
      </c>
      <c r="H472" s="19">
        <v>0</v>
      </c>
      <c r="I472" s="19">
        <v>0</v>
      </c>
      <c r="J472" s="19">
        <v>0</v>
      </c>
    </row>
    <row r="473" spans="1:10" x14ac:dyDescent="0.3">
      <c r="A473" s="19" t="str">
        <f>B380&amp;C461&amp;D473</f>
        <v>PENETRACION (%)Sidra10-30MIL</v>
      </c>
      <c r="B473" s="19">
        <v>0</v>
      </c>
      <c r="C473" s="19">
        <v>0</v>
      </c>
      <c r="D473" s="19" t="s">
        <v>36</v>
      </c>
      <c r="E473" s="19">
        <v>0.13925679999999999</v>
      </c>
      <c r="F473" s="19">
        <v>0</v>
      </c>
      <c r="G473" s="19">
        <v>0.1760409</v>
      </c>
      <c r="H473" s="19">
        <v>0</v>
      </c>
      <c r="I473" s="19">
        <v>0</v>
      </c>
      <c r="J473" s="19">
        <v>0</v>
      </c>
    </row>
    <row r="474" spans="1:10" x14ac:dyDescent="0.3">
      <c r="A474" s="19" t="str">
        <f>B380&amp;C461&amp;D474</f>
        <v>PENETRACION (%)Sidra30-100MIL</v>
      </c>
      <c r="B474" s="19">
        <v>0</v>
      </c>
      <c r="C474" s="19">
        <v>0</v>
      </c>
      <c r="D474" s="19" t="s">
        <v>38</v>
      </c>
      <c r="E474" s="19">
        <v>0.75158040000000004</v>
      </c>
      <c r="F474" s="19">
        <v>0</v>
      </c>
      <c r="G474" s="19">
        <v>0.84055599999999997</v>
      </c>
      <c r="H474" s="19">
        <v>0</v>
      </c>
      <c r="I474" s="19">
        <v>0</v>
      </c>
      <c r="J474" s="19">
        <v>0</v>
      </c>
    </row>
    <row r="475" spans="1:10" x14ac:dyDescent="0.3">
      <c r="A475" s="19" t="str">
        <f>B380&amp;C461&amp;D475</f>
        <v>PENETRACION (%)Sidra100-200MIL</v>
      </c>
      <c r="B475" s="19">
        <v>0</v>
      </c>
      <c r="C475" s="19">
        <v>0</v>
      </c>
      <c r="D475" s="19" t="s">
        <v>40</v>
      </c>
      <c r="E475" s="19">
        <v>0.85029160000000004</v>
      </c>
      <c r="F475" s="19">
        <v>9.6748700000000007E-2</v>
      </c>
      <c r="G475" s="19">
        <v>0</v>
      </c>
      <c r="H475" s="19">
        <v>0</v>
      </c>
      <c r="I475" s="19">
        <v>0</v>
      </c>
      <c r="J475" s="19">
        <v>0</v>
      </c>
    </row>
    <row r="476" spans="1:10" x14ac:dyDescent="0.3">
      <c r="A476" s="19" t="str">
        <f>B380&amp;C461&amp;D476</f>
        <v>PENETRACION (%)Sidra200-500MIL</v>
      </c>
      <c r="B476" s="19">
        <v>0</v>
      </c>
      <c r="C476" s="19">
        <v>0</v>
      </c>
      <c r="D476" s="19" t="s">
        <v>42</v>
      </c>
      <c r="E476" s="19">
        <v>0</v>
      </c>
      <c r="F476" s="19">
        <v>0.15218370000000001</v>
      </c>
      <c r="G476" s="19">
        <v>0.50532940000000004</v>
      </c>
      <c r="H476" s="19">
        <v>0</v>
      </c>
      <c r="I476" s="19">
        <v>0</v>
      </c>
      <c r="J476" s="19">
        <v>0</v>
      </c>
    </row>
    <row r="477" spans="1:10" x14ac:dyDescent="0.3">
      <c r="A477" s="19" t="str">
        <f>B380&amp;C461&amp;D477</f>
        <v>PENETRACION (%)Sidra&gt;500MIL</v>
      </c>
      <c r="B477" s="19">
        <v>0</v>
      </c>
      <c r="C477" s="19">
        <v>0</v>
      </c>
      <c r="D477" s="19" t="s">
        <v>44</v>
      </c>
      <c r="E477" s="19">
        <v>0.3836521</v>
      </c>
      <c r="F477" s="19">
        <v>0.12500240000000001</v>
      </c>
      <c r="G477" s="19">
        <v>5.3969919999999998E-2</v>
      </c>
      <c r="H477" s="19">
        <v>0</v>
      </c>
      <c r="I477" s="19">
        <v>0</v>
      </c>
      <c r="J477" s="19">
        <v>0</v>
      </c>
    </row>
    <row r="478" spans="1:10" x14ac:dyDescent="0.3">
      <c r="A478" s="19" t="str">
        <f>B380&amp;C461&amp;D478</f>
        <v>PENETRACION (%)SidraDE 15 A 19 AÑOS</v>
      </c>
      <c r="B478" s="19">
        <v>0</v>
      </c>
      <c r="C478" s="19">
        <v>0</v>
      </c>
      <c r="D478" s="19" t="s">
        <v>155</v>
      </c>
      <c r="E478" s="19">
        <v>0</v>
      </c>
      <c r="F478" s="19">
        <v>0</v>
      </c>
      <c r="G478" s="19">
        <v>0</v>
      </c>
      <c r="H478" s="19">
        <v>0</v>
      </c>
      <c r="I478" s="19">
        <v>0</v>
      </c>
      <c r="J478" s="19">
        <v>0</v>
      </c>
    </row>
    <row r="479" spans="1:10" x14ac:dyDescent="0.3">
      <c r="A479" s="19" t="str">
        <f>B380&amp;C461&amp;D479</f>
        <v>PENETRACION (%)SidraDE 20 A 24 AÑOS</v>
      </c>
      <c r="B479" s="19">
        <v>0</v>
      </c>
      <c r="C479" s="19">
        <v>0</v>
      </c>
      <c r="D479" s="19" t="s">
        <v>156</v>
      </c>
      <c r="E479" s="19">
        <v>0</v>
      </c>
      <c r="F479" s="19">
        <v>0.30089680000000002</v>
      </c>
      <c r="G479" s="19">
        <v>0</v>
      </c>
      <c r="H479" s="19">
        <v>0</v>
      </c>
      <c r="I479" s="19">
        <v>0</v>
      </c>
      <c r="J479" s="19">
        <v>0</v>
      </c>
    </row>
    <row r="480" spans="1:10" x14ac:dyDescent="0.3">
      <c r="A480" s="19" t="str">
        <f>B380&amp;C461&amp;D480</f>
        <v>PENETRACION (%)SidraDE 25 A 34 AÑOS</v>
      </c>
      <c r="B480" s="19">
        <v>0</v>
      </c>
      <c r="C480" s="19">
        <v>0</v>
      </c>
      <c r="D480" s="19" t="s">
        <v>157</v>
      </c>
      <c r="E480" s="19">
        <v>5.4465039999999999E-2</v>
      </c>
      <c r="F480" s="19">
        <v>0.22045339999999999</v>
      </c>
      <c r="G480" s="19">
        <v>0.61400840000000001</v>
      </c>
      <c r="H480" s="19">
        <v>0</v>
      </c>
      <c r="I480" s="19">
        <v>0</v>
      </c>
      <c r="J480" s="19">
        <v>0</v>
      </c>
    </row>
    <row r="481" spans="1:10" x14ac:dyDescent="0.3">
      <c r="A481" s="19" t="str">
        <f>B380&amp;C461&amp;D481</f>
        <v>PENETRACION (%)SidraDE 35 A 49 AÑOS</v>
      </c>
      <c r="B481" s="19">
        <v>0</v>
      </c>
      <c r="C481" s="19">
        <v>0</v>
      </c>
      <c r="D481" s="19" t="s">
        <v>158</v>
      </c>
      <c r="E481" s="19">
        <v>8.4493070000000003E-2</v>
      </c>
      <c r="F481" s="19">
        <v>0</v>
      </c>
      <c r="G481" s="19">
        <v>0.4175142</v>
      </c>
      <c r="H481" s="19">
        <v>0</v>
      </c>
      <c r="I481" s="19">
        <v>0</v>
      </c>
      <c r="J481" s="19">
        <v>0</v>
      </c>
    </row>
    <row r="482" spans="1:10" x14ac:dyDescent="0.3">
      <c r="A482" s="19" t="str">
        <f>B380&amp;C461&amp;D482</f>
        <v>PENETRACION (%)SidraDE 50 A 59 AÑOS</v>
      </c>
      <c r="B482" s="19">
        <v>0</v>
      </c>
      <c r="C482" s="19">
        <v>0</v>
      </c>
      <c r="D482" s="19" t="s">
        <v>159</v>
      </c>
      <c r="E482" s="19">
        <v>0</v>
      </c>
      <c r="F482" s="19">
        <v>9.8612930000000001E-2</v>
      </c>
      <c r="G482" s="19">
        <v>0.9311005</v>
      </c>
      <c r="H482" s="19">
        <v>0</v>
      </c>
      <c r="I482" s="19">
        <v>0</v>
      </c>
      <c r="J482" s="19">
        <v>0</v>
      </c>
    </row>
    <row r="483" spans="1:10" x14ac:dyDescent="0.3">
      <c r="A483" s="19" t="str">
        <f>B380&amp;C461&amp;D483</f>
        <v>PENETRACION (%)SidraDE 60 A 75 AÑOS</v>
      </c>
      <c r="B483" s="19">
        <v>0</v>
      </c>
      <c r="C483" s="19">
        <v>0</v>
      </c>
      <c r="D483" s="19" t="s">
        <v>160</v>
      </c>
      <c r="E483" s="19">
        <v>1.446331</v>
      </c>
      <c r="F483" s="19">
        <v>0.95558089999999996</v>
      </c>
      <c r="G483" s="19">
        <v>0</v>
      </c>
      <c r="H483" s="19">
        <v>0</v>
      </c>
      <c r="I483" s="19">
        <v>0</v>
      </c>
      <c r="J483" s="19">
        <v>0</v>
      </c>
    </row>
    <row r="484" spans="1:10" x14ac:dyDescent="0.3">
      <c r="A484" s="19" t="str">
        <f>B380&amp;C461&amp;D484</f>
        <v>PENETRACION (%)SidraALTA Y MEDIA ALTA</v>
      </c>
      <c r="B484" s="19">
        <v>0</v>
      </c>
      <c r="C484" s="19">
        <v>0</v>
      </c>
      <c r="D484" s="19" t="s">
        <v>161</v>
      </c>
      <c r="E484" s="19">
        <v>0.41214279999999998</v>
      </c>
      <c r="F484" s="19">
        <v>0</v>
      </c>
      <c r="G484" s="19">
        <v>0</v>
      </c>
      <c r="H484" s="19">
        <v>0</v>
      </c>
      <c r="I484" s="19">
        <v>0</v>
      </c>
      <c r="J484" s="19">
        <v>0</v>
      </c>
    </row>
    <row r="485" spans="1:10" x14ac:dyDescent="0.3">
      <c r="A485" s="19" t="str">
        <f>B380&amp;C461&amp;D485</f>
        <v>PENETRACION (%)SidraMEDIA</v>
      </c>
      <c r="B485" s="19">
        <v>0</v>
      </c>
      <c r="C485" s="19">
        <v>0</v>
      </c>
      <c r="D485" s="19" t="s">
        <v>162</v>
      </c>
      <c r="E485" s="19">
        <v>0.26651219999999998</v>
      </c>
      <c r="F485" s="19">
        <v>0.1839856</v>
      </c>
      <c r="G485" s="19">
        <v>0.36800749999999999</v>
      </c>
      <c r="H485" s="19">
        <v>0</v>
      </c>
      <c r="I485" s="19">
        <v>0</v>
      </c>
      <c r="J485" s="19">
        <v>0</v>
      </c>
    </row>
    <row r="486" spans="1:10" x14ac:dyDescent="0.3">
      <c r="A486" s="19" t="str">
        <f>B380&amp;C461&amp;D486</f>
        <v>PENETRACION (%)SidraMEDIA BAJA</v>
      </c>
      <c r="B486" s="19">
        <v>0</v>
      </c>
      <c r="C486" s="19">
        <v>0</v>
      </c>
      <c r="D486" s="19" t="s">
        <v>163</v>
      </c>
      <c r="E486" s="19">
        <v>0.67327309999999996</v>
      </c>
      <c r="F486" s="19">
        <v>0.82097969999999998</v>
      </c>
      <c r="G486" s="19">
        <v>0.5890185</v>
      </c>
      <c r="H486" s="19">
        <v>0</v>
      </c>
      <c r="I486" s="19">
        <v>0</v>
      </c>
      <c r="J486" s="19">
        <v>0</v>
      </c>
    </row>
    <row r="487" spans="1:10" x14ac:dyDescent="0.3">
      <c r="A487" s="19" t="str">
        <f>B380&amp;C461&amp;D487</f>
        <v>PENETRACION (%)SidraBAJA</v>
      </c>
      <c r="B487" s="19">
        <v>0</v>
      </c>
      <c r="C487" s="19">
        <v>0</v>
      </c>
      <c r="D487" s="19" t="s">
        <v>164</v>
      </c>
      <c r="E487" s="19">
        <v>4.6979670000000001E-2</v>
      </c>
      <c r="F487" s="19">
        <v>5.1685580000000002E-2</v>
      </c>
      <c r="G487" s="19">
        <v>0.69136540000000002</v>
      </c>
      <c r="H487" s="19">
        <v>0</v>
      </c>
      <c r="I487" s="19">
        <v>0</v>
      </c>
      <c r="J487" s="19">
        <v>0</v>
      </c>
    </row>
    <row r="488" spans="1:10" x14ac:dyDescent="0.3">
      <c r="A488" s="19" t="str">
        <f>B380&amp;C488&amp;D488</f>
        <v>PENETRACION (%)CervezaT.ESPAÑA</v>
      </c>
      <c r="B488" s="19">
        <v>0</v>
      </c>
      <c r="C488" s="19" t="s">
        <v>106</v>
      </c>
      <c r="D488" s="19" t="s">
        <v>59</v>
      </c>
      <c r="E488" s="19">
        <v>5.8616089999999996</v>
      </c>
      <c r="F488" s="19">
        <v>5.9849100000000002</v>
      </c>
      <c r="G488" s="19">
        <v>4.6418720000000002</v>
      </c>
      <c r="H488" s="19">
        <v>0</v>
      </c>
      <c r="I488" s="19">
        <v>0</v>
      </c>
      <c r="J488" s="19">
        <v>0</v>
      </c>
    </row>
    <row r="489" spans="1:10" x14ac:dyDescent="0.3">
      <c r="A489" s="19" t="str">
        <f>B380&amp;C488&amp;D489</f>
        <v>PENETRACION (%)CervezaBCN AM</v>
      </c>
      <c r="B489" s="19">
        <v>0</v>
      </c>
      <c r="C489" s="19">
        <v>0</v>
      </c>
      <c r="D489" s="19" t="s">
        <v>147</v>
      </c>
      <c r="E489" s="19">
        <v>11.38871</v>
      </c>
      <c r="F489" s="19">
        <v>6.6723999999999997</v>
      </c>
      <c r="G489" s="19">
        <v>8.6570780000000003</v>
      </c>
      <c r="H489" s="19">
        <v>0</v>
      </c>
      <c r="I489" s="19">
        <v>0</v>
      </c>
      <c r="J489" s="19">
        <v>0</v>
      </c>
    </row>
    <row r="490" spans="1:10" x14ac:dyDescent="0.3">
      <c r="A490" s="19" t="str">
        <f>B380&amp;C488&amp;D490</f>
        <v>PENETRACION (%)CervezaREST.CAT ARAGON</v>
      </c>
      <c r="B490" s="19">
        <v>0</v>
      </c>
      <c r="C490" s="19">
        <v>0</v>
      </c>
      <c r="D490" s="19" t="s">
        <v>148</v>
      </c>
      <c r="E490" s="19">
        <v>7.6050380000000004</v>
      </c>
      <c r="F490" s="19">
        <v>6.1976829999999996</v>
      </c>
      <c r="G490" s="19">
        <v>2.9134169999999999</v>
      </c>
      <c r="H490" s="19">
        <v>0</v>
      </c>
      <c r="I490" s="19">
        <v>0</v>
      </c>
      <c r="J490" s="19">
        <v>0</v>
      </c>
    </row>
    <row r="491" spans="1:10" x14ac:dyDescent="0.3">
      <c r="A491" s="19" t="str">
        <f>B380&amp;C488&amp;D491</f>
        <v>PENETRACION (%)CervezaLEVANTE</v>
      </c>
      <c r="B491" s="19">
        <v>0</v>
      </c>
      <c r="C491" s="19">
        <v>0</v>
      </c>
      <c r="D491" s="19" t="s">
        <v>149</v>
      </c>
      <c r="E491" s="19">
        <v>4.9238879999999998</v>
      </c>
      <c r="F491" s="19">
        <v>6.871016</v>
      </c>
      <c r="G491" s="19">
        <v>6.2034000000000002</v>
      </c>
      <c r="H491" s="19">
        <v>0</v>
      </c>
      <c r="I491" s="19">
        <v>0</v>
      </c>
      <c r="J491" s="19">
        <v>0</v>
      </c>
    </row>
    <row r="492" spans="1:10" x14ac:dyDescent="0.3">
      <c r="A492" s="19" t="str">
        <f>B380&amp;C488&amp;D492</f>
        <v>PENETRACION (%)CervezaANDALUCIA</v>
      </c>
      <c r="B492" s="19">
        <v>0</v>
      </c>
      <c r="C492" s="19">
        <v>0</v>
      </c>
      <c r="D492" s="19" t="s">
        <v>150</v>
      </c>
      <c r="E492" s="19">
        <v>5.3033279999999996</v>
      </c>
      <c r="F492" s="19">
        <v>3.6049340000000001</v>
      </c>
      <c r="G492" s="19">
        <v>4.2874689999999998</v>
      </c>
      <c r="H492" s="19">
        <v>0</v>
      </c>
      <c r="I492" s="19">
        <v>0</v>
      </c>
      <c r="J492" s="19">
        <v>0</v>
      </c>
    </row>
    <row r="493" spans="1:10" x14ac:dyDescent="0.3">
      <c r="A493" s="19" t="str">
        <f>B380&amp;C488&amp;D493</f>
        <v>PENETRACION (%)CervezaMDD AM</v>
      </c>
      <c r="B493" s="19">
        <v>0</v>
      </c>
      <c r="C493" s="19">
        <v>0</v>
      </c>
      <c r="D493" s="19" t="s">
        <v>151</v>
      </c>
      <c r="E493" s="19">
        <v>4.992578</v>
      </c>
      <c r="F493" s="19">
        <v>5.8301730000000003</v>
      </c>
      <c r="G493" s="19">
        <v>4.9367520000000003</v>
      </c>
      <c r="H493" s="19">
        <v>0</v>
      </c>
      <c r="I493" s="19">
        <v>0</v>
      </c>
      <c r="J493" s="19">
        <v>0</v>
      </c>
    </row>
    <row r="494" spans="1:10" x14ac:dyDescent="0.3">
      <c r="A494" s="19" t="str">
        <f>B380&amp;C488&amp;D494</f>
        <v>PENETRACION (%)CervezaRTO CENTRO</v>
      </c>
      <c r="B494" s="19">
        <v>0</v>
      </c>
      <c r="C494" s="19">
        <v>0</v>
      </c>
      <c r="D494" s="19" t="s">
        <v>152</v>
      </c>
      <c r="E494" s="19">
        <v>5.5052909999999997</v>
      </c>
      <c r="F494" s="19">
        <v>6.3141069999999999</v>
      </c>
      <c r="G494" s="19">
        <v>3.2098529999999998</v>
      </c>
      <c r="H494" s="19">
        <v>0</v>
      </c>
      <c r="I494" s="19">
        <v>0</v>
      </c>
      <c r="J494" s="19">
        <v>0</v>
      </c>
    </row>
    <row r="495" spans="1:10" x14ac:dyDescent="0.3">
      <c r="A495" s="19" t="str">
        <f>B380&amp;C488&amp;D495</f>
        <v>PENETRACION (%)CervezaNORTE-CENTRO</v>
      </c>
      <c r="B495" s="19">
        <v>0</v>
      </c>
      <c r="C495" s="19">
        <v>0</v>
      </c>
      <c r="D495" s="19" t="s">
        <v>153</v>
      </c>
      <c r="E495" s="19">
        <v>7.2787930000000003</v>
      </c>
      <c r="F495" s="19">
        <v>5.5976710000000001</v>
      </c>
      <c r="G495" s="19">
        <v>4.6526730000000001</v>
      </c>
      <c r="H495" s="19">
        <v>0</v>
      </c>
      <c r="I495" s="19">
        <v>0</v>
      </c>
      <c r="J495" s="19">
        <v>0</v>
      </c>
    </row>
    <row r="496" spans="1:10" x14ac:dyDescent="0.3">
      <c r="A496" s="19" t="str">
        <f>B380&amp;C488&amp;D496</f>
        <v>PENETRACION (%)CervezaNOROESTE</v>
      </c>
      <c r="B496" s="19">
        <v>0</v>
      </c>
      <c r="C496" s="19">
        <v>0</v>
      </c>
      <c r="D496" s="19" t="s">
        <v>154</v>
      </c>
      <c r="E496" s="19">
        <v>4.2995539999999997</v>
      </c>
      <c r="F496" s="19">
        <v>13.8874</v>
      </c>
      <c r="G496" s="19">
        <v>7.2335390000000004</v>
      </c>
      <c r="H496" s="19">
        <v>0</v>
      </c>
      <c r="I496" s="19">
        <v>0</v>
      </c>
      <c r="J496" s="19">
        <v>0</v>
      </c>
    </row>
    <row r="497" spans="1:10" x14ac:dyDescent="0.3">
      <c r="A497" s="19" t="str">
        <f>B380&amp;C488&amp;D497</f>
        <v>PENETRACION (%)Cerveza&lt;2MIL</v>
      </c>
      <c r="B497" s="19">
        <v>0</v>
      </c>
      <c r="C497" s="19">
        <v>0</v>
      </c>
      <c r="D497" s="19" t="s">
        <v>29</v>
      </c>
      <c r="E497" s="19">
        <v>5.6569599999999998</v>
      </c>
      <c r="F497" s="19">
        <v>3.7754919999999998</v>
      </c>
      <c r="G497" s="19">
        <v>2.055256</v>
      </c>
      <c r="H497" s="19">
        <v>0</v>
      </c>
      <c r="I497" s="19">
        <v>0</v>
      </c>
      <c r="J497" s="19">
        <v>0</v>
      </c>
    </row>
    <row r="498" spans="1:10" x14ac:dyDescent="0.3">
      <c r="A498" s="19" t="str">
        <f>B380&amp;C488&amp;D498</f>
        <v>PENETRACION (%)Cerveza2-5MIL</v>
      </c>
      <c r="B498" s="19">
        <v>0</v>
      </c>
      <c r="C498" s="19">
        <v>0</v>
      </c>
      <c r="D498" s="19" t="s">
        <v>32</v>
      </c>
      <c r="E498" s="19">
        <v>5.4514089999999999</v>
      </c>
      <c r="F498" s="19">
        <v>10.629060000000001</v>
      </c>
      <c r="G498" s="19">
        <v>3.0335169999999998</v>
      </c>
      <c r="H498" s="19">
        <v>0</v>
      </c>
      <c r="I498" s="19">
        <v>0</v>
      </c>
      <c r="J498" s="19">
        <v>0</v>
      </c>
    </row>
    <row r="499" spans="1:10" x14ac:dyDescent="0.3">
      <c r="A499" s="19" t="str">
        <f>B380&amp;C488&amp;D499</f>
        <v>PENETRACION (%)Cerveza5-10MIL</v>
      </c>
      <c r="B499" s="19">
        <v>0</v>
      </c>
      <c r="C499" s="19">
        <v>0</v>
      </c>
      <c r="D499" s="19" t="s">
        <v>34</v>
      </c>
      <c r="E499" s="19">
        <v>3.916493</v>
      </c>
      <c r="F499" s="19">
        <v>3.1657929999999999</v>
      </c>
      <c r="G499" s="19">
        <v>2.5810710000000001</v>
      </c>
      <c r="H499" s="19">
        <v>0</v>
      </c>
      <c r="I499" s="19">
        <v>0</v>
      </c>
      <c r="J499" s="19">
        <v>0</v>
      </c>
    </row>
    <row r="500" spans="1:10" x14ac:dyDescent="0.3">
      <c r="A500" s="19" t="str">
        <f>B380&amp;C488&amp;D500</f>
        <v>PENETRACION (%)Cerveza10-30MIL</v>
      </c>
      <c r="B500" s="19">
        <v>0</v>
      </c>
      <c r="C500" s="19">
        <v>0</v>
      </c>
      <c r="D500" s="19" t="s">
        <v>36</v>
      </c>
      <c r="E500" s="19">
        <v>6.3921939999999999</v>
      </c>
      <c r="F500" s="19">
        <v>6.8344969999999998</v>
      </c>
      <c r="G500" s="19">
        <v>5.2066210000000002</v>
      </c>
      <c r="H500" s="19">
        <v>0</v>
      </c>
      <c r="I500" s="19">
        <v>0</v>
      </c>
      <c r="J500" s="19">
        <v>0</v>
      </c>
    </row>
    <row r="501" spans="1:10" x14ac:dyDescent="0.3">
      <c r="A501" s="19" t="str">
        <f>B380&amp;C488&amp;D501</f>
        <v>PENETRACION (%)Cerveza30-100MIL</v>
      </c>
      <c r="B501" s="19">
        <v>0</v>
      </c>
      <c r="C501" s="19">
        <v>0</v>
      </c>
      <c r="D501" s="19" t="s">
        <v>38</v>
      </c>
      <c r="E501" s="19">
        <v>6.1155720000000002</v>
      </c>
      <c r="F501" s="19">
        <v>6.7551059999999996</v>
      </c>
      <c r="G501" s="19">
        <v>6.372471</v>
      </c>
      <c r="H501" s="19">
        <v>0</v>
      </c>
      <c r="I501" s="19">
        <v>0</v>
      </c>
      <c r="J501" s="19">
        <v>0</v>
      </c>
    </row>
    <row r="502" spans="1:10" x14ac:dyDescent="0.3">
      <c r="A502" s="19" t="str">
        <f>B380&amp;C488&amp;D502</f>
        <v>PENETRACION (%)Cerveza100-200MIL</v>
      </c>
      <c r="B502" s="19">
        <v>0</v>
      </c>
      <c r="C502" s="19">
        <v>0</v>
      </c>
      <c r="D502" s="19" t="s">
        <v>40</v>
      </c>
      <c r="E502" s="19">
        <v>8.4931680000000007</v>
      </c>
      <c r="F502" s="19">
        <v>5.7114260000000003</v>
      </c>
      <c r="G502" s="19">
        <v>3.1023269999999998</v>
      </c>
      <c r="H502" s="19">
        <v>0</v>
      </c>
      <c r="I502" s="19">
        <v>0</v>
      </c>
      <c r="J502" s="19">
        <v>0</v>
      </c>
    </row>
    <row r="503" spans="1:10" x14ac:dyDescent="0.3">
      <c r="A503" s="19" t="str">
        <f>B380&amp;C488&amp;D503</f>
        <v>PENETRACION (%)Cerveza200-500MIL</v>
      </c>
      <c r="B503" s="19">
        <v>0</v>
      </c>
      <c r="C503" s="19">
        <v>0</v>
      </c>
      <c r="D503" s="19" t="s">
        <v>42</v>
      </c>
      <c r="E503" s="19">
        <v>8.4393580000000004</v>
      </c>
      <c r="F503" s="19">
        <v>10.012589999999999</v>
      </c>
      <c r="G503" s="19">
        <v>8.1853979999999993</v>
      </c>
      <c r="H503" s="19">
        <v>0</v>
      </c>
      <c r="I503" s="19">
        <v>0</v>
      </c>
      <c r="J503" s="19">
        <v>0</v>
      </c>
    </row>
    <row r="504" spans="1:10" x14ac:dyDescent="0.3">
      <c r="A504" s="19" t="str">
        <f>B380&amp;C488&amp;D504</f>
        <v>PENETRACION (%)Cerveza&gt;500MIL</v>
      </c>
      <c r="B504" s="19">
        <v>0</v>
      </c>
      <c r="C504" s="19">
        <v>0</v>
      </c>
      <c r="D504" s="19" t="s">
        <v>44</v>
      </c>
      <c r="E504" s="19">
        <v>5.0431100000000004</v>
      </c>
      <c r="F504" s="19">
        <v>4.3008569999999997</v>
      </c>
      <c r="G504" s="19">
        <v>4.555536</v>
      </c>
      <c r="H504" s="19">
        <v>0</v>
      </c>
      <c r="I504" s="19">
        <v>0</v>
      </c>
      <c r="J504" s="19">
        <v>0</v>
      </c>
    </row>
    <row r="505" spans="1:10" x14ac:dyDescent="0.3">
      <c r="A505" s="19" t="str">
        <f>B380&amp;C488&amp;D505</f>
        <v>PENETRACION (%)CervezaDE 15 A 19 AÑOS</v>
      </c>
      <c r="B505" s="19">
        <v>0</v>
      </c>
      <c r="C505" s="19">
        <v>0</v>
      </c>
      <c r="D505" s="19" t="s">
        <v>155</v>
      </c>
      <c r="E505" s="19">
        <v>10.391</v>
      </c>
      <c r="F505" s="19">
        <v>2.4432469999999999</v>
      </c>
      <c r="G505" s="19">
        <v>0</v>
      </c>
      <c r="H505" s="19">
        <v>0</v>
      </c>
      <c r="I505" s="19">
        <v>0</v>
      </c>
      <c r="J505" s="19">
        <v>0</v>
      </c>
    </row>
    <row r="506" spans="1:10" x14ac:dyDescent="0.3">
      <c r="A506" s="19" t="str">
        <f>B380&amp;C488&amp;D506</f>
        <v>PENETRACION (%)CervezaDE 20 A 24 AÑOS</v>
      </c>
      <c r="B506" s="19">
        <v>0</v>
      </c>
      <c r="C506" s="19">
        <v>0</v>
      </c>
      <c r="D506" s="19" t="s">
        <v>156</v>
      </c>
      <c r="E506" s="19">
        <v>5.4123340000000004</v>
      </c>
      <c r="F506" s="19">
        <v>3.9753720000000001</v>
      </c>
      <c r="G506" s="19">
        <v>1.8914489999999999</v>
      </c>
      <c r="H506" s="19">
        <v>0</v>
      </c>
      <c r="I506" s="19">
        <v>0</v>
      </c>
      <c r="J506" s="19">
        <v>0</v>
      </c>
    </row>
    <row r="507" spans="1:10" x14ac:dyDescent="0.3">
      <c r="A507" s="19" t="str">
        <f>B380&amp;C488&amp;D507</f>
        <v>PENETRACION (%)CervezaDE 25 A 34 AÑOS</v>
      </c>
      <c r="B507" s="19">
        <v>0</v>
      </c>
      <c r="C507" s="19">
        <v>0</v>
      </c>
      <c r="D507" s="19" t="s">
        <v>157</v>
      </c>
      <c r="E507" s="19">
        <v>5.9177</v>
      </c>
      <c r="F507" s="19">
        <v>5.9440720000000002</v>
      </c>
      <c r="G507" s="19">
        <v>5.9626890000000001</v>
      </c>
      <c r="H507" s="19">
        <v>0</v>
      </c>
      <c r="I507" s="19">
        <v>0</v>
      </c>
      <c r="J507" s="19">
        <v>0</v>
      </c>
    </row>
    <row r="508" spans="1:10" x14ac:dyDescent="0.3">
      <c r="A508" s="19" t="str">
        <f>B380&amp;C488&amp;D508</f>
        <v>PENETRACION (%)CervezaDE 35 A 49 AÑOS</v>
      </c>
      <c r="B508" s="19">
        <v>0</v>
      </c>
      <c r="C508" s="19">
        <v>0</v>
      </c>
      <c r="D508" s="19" t="s">
        <v>158</v>
      </c>
      <c r="E508" s="19">
        <v>4.702178</v>
      </c>
      <c r="F508" s="19">
        <v>5.8402900000000004</v>
      </c>
      <c r="G508" s="19">
        <v>4.6319869999999996</v>
      </c>
      <c r="H508" s="19">
        <v>0</v>
      </c>
      <c r="I508" s="19">
        <v>0</v>
      </c>
      <c r="J508" s="19">
        <v>0</v>
      </c>
    </row>
    <row r="509" spans="1:10" x14ac:dyDescent="0.3">
      <c r="A509" s="19" t="str">
        <f>B380&amp;C488&amp;D509</f>
        <v>PENETRACION (%)CervezaDE 50 A 59 AÑOS</v>
      </c>
      <c r="B509" s="19">
        <v>0</v>
      </c>
      <c r="C509" s="19">
        <v>0</v>
      </c>
      <c r="D509" s="19" t="s">
        <v>159</v>
      </c>
      <c r="E509" s="19">
        <v>5.1597419999999996</v>
      </c>
      <c r="F509" s="19">
        <v>4.6522249999999996</v>
      </c>
      <c r="G509" s="19">
        <v>3.679157</v>
      </c>
      <c r="H509" s="19">
        <v>0</v>
      </c>
      <c r="I509" s="19">
        <v>0</v>
      </c>
      <c r="J509" s="19">
        <v>0</v>
      </c>
    </row>
    <row r="510" spans="1:10" x14ac:dyDescent="0.3">
      <c r="A510" s="19" t="str">
        <f>B380&amp;C488&amp;D510</f>
        <v>PENETRACION (%)CervezaDE 60 A 75 AÑOS</v>
      </c>
      <c r="B510" s="19">
        <v>0</v>
      </c>
      <c r="C510" s="19">
        <v>0</v>
      </c>
      <c r="D510" s="19" t="s">
        <v>160</v>
      </c>
      <c r="E510" s="19">
        <v>8.0817560000000004</v>
      </c>
      <c r="F510" s="19">
        <v>11.37509</v>
      </c>
      <c r="G510" s="19">
        <v>7.7967129999999996</v>
      </c>
      <c r="H510" s="19">
        <v>0</v>
      </c>
      <c r="I510" s="19">
        <v>0</v>
      </c>
      <c r="J510" s="19">
        <v>0</v>
      </c>
    </row>
    <row r="511" spans="1:10" x14ac:dyDescent="0.3">
      <c r="A511" s="19" t="str">
        <f>B380&amp;C488&amp;D511</f>
        <v>PENETRACION (%)CervezaALTA Y MEDIA ALTA</v>
      </c>
      <c r="B511" s="19">
        <v>0</v>
      </c>
      <c r="C511" s="19">
        <v>0</v>
      </c>
      <c r="D511" s="19" t="s">
        <v>161</v>
      </c>
      <c r="E511" s="19">
        <v>7.8083840000000002</v>
      </c>
      <c r="F511" s="19">
        <v>5.7211980000000002</v>
      </c>
      <c r="G511" s="19">
        <v>3.5426709999999999</v>
      </c>
      <c r="H511" s="19">
        <v>0</v>
      </c>
      <c r="I511" s="19">
        <v>0</v>
      </c>
      <c r="J511" s="19">
        <v>0</v>
      </c>
    </row>
    <row r="512" spans="1:10" x14ac:dyDescent="0.3">
      <c r="A512" s="19" t="str">
        <f>B380&amp;C488&amp;D512</f>
        <v>PENETRACION (%)CervezaMEDIA</v>
      </c>
      <c r="B512" s="19">
        <v>0</v>
      </c>
      <c r="C512" s="19">
        <v>0</v>
      </c>
      <c r="D512" s="19" t="s">
        <v>162</v>
      </c>
      <c r="E512" s="19">
        <v>6.2371889999999999</v>
      </c>
      <c r="F512" s="19">
        <v>6.3570029999999997</v>
      </c>
      <c r="G512" s="19">
        <v>6.4912010000000002</v>
      </c>
      <c r="H512" s="19">
        <v>0</v>
      </c>
      <c r="I512" s="19">
        <v>0</v>
      </c>
      <c r="J512" s="19">
        <v>0</v>
      </c>
    </row>
    <row r="513" spans="1:10" x14ac:dyDescent="0.3">
      <c r="A513" s="19" t="str">
        <f>B380&amp;C488&amp;D513</f>
        <v>PENETRACION (%)CervezaMEDIA BAJA</v>
      </c>
      <c r="B513" s="19">
        <v>0</v>
      </c>
      <c r="C513" s="19">
        <v>0</v>
      </c>
      <c r="D513" s="19" t="s">
        <v>163</v>
      </c>
      <c r="E513" s="19">
        <v>4.9875600000000002</v>
      </c>
      <c r="F513" s="19">
        <v>7.6358449999999998</v>
      </c>
      <c r="G513" s="19">
        <v>3.9715509999999998</v>
      </c>
      <c r="H513" s="19">
        <v>0</v>
      </c>
      <c r="I513" s="19">
        <v>0</v>
      </c>
      <c r="J513" s="19">
        <v>0</v>
      </c>
    </row>
    <row r="514" spans="1:10" x14ac:dyDescent="0.3">
      <c r="A514" s="19" t="str">
        <f>B380&amp;C488&amp;D514</f>
        <v>PENETRACION (%)CervezaBAJA</v>
      </c>
      <c r="B514" s="19">
        <v>0</v>
      </c>
      <c r="C514" s="19">
        <v>0</v>
      </c>
      <c r="D514" s="19" t="s">
        <v>164</v>
      </c>
      <c r="E514" s="19">
        <v>5.7004060000000001</v>
      </c>
      <c r="F514" s="19">
        <v>4.4249999999999998</v>
      </c>
      <c r="G514" s="19">
        <v>4.9401739999999998</v>
      </c>
      <c r="H514" s="19">
        <v>0</v>
      </c>
      <c r="I514" s="19">
        <v>0</v>
      </c>
      <c r="J514" s="19">
        <v>0</v>
      </c>
    </row>
    <row r="515" spans="1:10" x14ac:dyDescent="0.3">
      <c r="A515" s="19" t="str">
        <f>B380&amp;C515&amp;D515</f>
        <v>PENETRACION (%)EspirituosasT.ESPAÑA</v>
      </c>
      <c r="B515" s="19">
        <v>0</v>
      </c>
      <c r="C515" s="19" t="s">
        <v>107</v>
      </c>
      <c r="D515" s="19" t="s">
        <v>59</v>
      </c>
      <c r="E515" s="19">
        <v>1.3941060000000001</v>
      </c>
      <c r="F515" s="19">
        <v>2.4001450000000002</v>
      </c>
      <c r="G515" s="19">
        <v>2.061709</v>
      </c>
      <c r="H515" s="19">
        <v>0</v>
      </c>
      <c r="I515" s="19">
        <v>0</v>
      </c>
      <c r="J515" s="19">
        <v>0</v>
      </c>
    </row>
    <row r="516" spans="1:10" x14ac:dyDescent="0.3">
      <c r="A516" s="19" t="str">
        <f>B380&amp;C515&amp;D516</f>
        <v>PENETRACION (%)EspirituosasBCN AM</v>
      </c>
      <c r="B516" s="19">
        <v>0</v>
      </c>
      <c r="C516" s="19">
        <v>0</v>
      </c>
      <c r="D516" s="19" t="s">
        <v>147</v>
      </c>
      <c r="E516" s="19">
        <v>1.416984</v>
      </c>
      <c r="F516" s="19">
        <v>2.3662390000000002</v>
      </c>
      <c r="G516" s="19">
        <v>0.64893940000000006</v>
      </c>
      <c r="H516" s="19">
        <v>0</v>
      </c>
      <c r="I516" s="19">
        <v>0</v>
      </c>
      <c r="J516" s="19">
        <v>0</v>
      </c>
    </row>
    <row r="517" spans="1:10" x14ac:dyDescent="0.3">
      <c r="A517" s="19" t="str">
        <f>B380&amp;C515&amp;D517</f>
        <v>PENETRACION (%)EspirituosasREST.CAT ARAGON</v>
      </c>
      <c r="B517" s="19">
        <v>0</v>
      </c>
      <c r="C517" s="19">
        <v>0</v>
      </c>
      <c r="D517" s="19" t="s">
        <v>148</v>
      </c>
      <c r="E517" s="19">
        <v>0.96338710000000005</v>
      </c>
      <c r="F517" s="19">
        <v>2.8340290000000001</v>
      </c>
      <c r="G517" s="19">
        <v>1.4248879999999999</v>
      </c>
      <c r="H517" s="19">
        <v>0</v>
      </c>
      <c r="I517" s="19">
        <v>0</v>
      </c>
      <c r="J517" s="19">
        <v>0</v>
      </c>
    </row>
    <row r="518" spans="1:10" x14ac:dyDescent="0.3">
      <c r="A518" s="19" t="str">
        <f>B380&amp;C515&amp;D518</f>
        <v>PENETRACION (%)EspirituosasLEVANTE</v>
      </c>
      <c r="B518" s="19">
        <v>0</v>
      </c>
      <c r="C518" s="19">
        <v>0</v>
      </c>
      <c r="D518" s="19" t="s">
        <v>149</v>
      </c>
      <c r="E518" s="19">
        <v>0.67767980000000005</v>
      </c>
      <c r="F518" s="19">
        <v>1.359877</v>
      </c>
      <c r="G518" s="19">
        <v>1.90452</v>
      </c>
      <c r="H518" s="19">
        <v>0</v>
      </c>
      <c r="I518" s="19">
        <v>0</v>
      </c>
      <c r="J518" s="19">
        <v>0</v>
      </c>
    </row>
    <row r="519" spans="1:10" x14ac:dyDescent="0.3">
      <c r="A519" s="19" t="str">
        <f>B380&amp;C515&amp;D519</f>
        <v>PENETRACION (%)EspirituosasANDALUCIA</v>
      </c>
      <c r="B519" s="19">
        <v>0</v>
      </c>
      <c r="C519" s="19">
        <v>0</v>
      </c>
      <c r="D519" s="19" t="s">
        <v>150</v>
      </c>
      <c r="E519" s="19">
        <v>3.1359620000000001</v>
      </c>
      <c r="F519" s="19">
        <v>3.5103439999999999</v>
      </c>
      <c r="G519" s="19">
        <v>1.42662</v>
      </c>
      <c r="H519" s="19">
        <v>0</v>
      </c>
      <c r="I519" s="19">
        <v>0</v>
      </c>
      <c r="J519" s="19">
        <v>0</v>
      </c>
    </row>
    <row r="520" spans="1:10" x14ac:dyDescent="0.3">
      <c r="A520" s="19" t="str">
        <f>B380&amp;C515&amp;D520</f>
        <v>PENETRACION (%)EspirituosasMDD AM</v>
      </c>
      <c r="B520" s="19">
        <v>0</v>
      </c>
      <c r="C520" s="19">
        <v>0</v>
      </c>
      <c r="D520" s="19" t="s">
        <v>151</v>
      </c>
      <c r="E520" s="19">
        <v>2.233968</v>
      </c>
      <c r="F520" s="19">
        <v>3.0560049999999999</v>
      </c>
      <c r="G520" s="19">
        <v>3.4622250000000001</v>
      </c>
      <c r="H520" s="19">
        <v>0</v>
      </c>
      <c r="I520" s="19">
        <v>0</v>
      </c>
      <c r="J520" s="19">
        <v>0</v>
      </c>
    </row>
    <row r="521" spans="1:10" x14ac:dyDescent="0.3">
      <c r="A521" s="19" t="str">
        <f>B380&amp;C515&amp;D521</f>
        <v>PENETRACION (%)EspirituosasRTO CENTRO</v>
      </c>
      <c r="B521" s="19">
        <v>0</v>
      </c>
      <c r="C521" s="19">
        <v>0</v>
      </c>
      <c r="D521" s="19" t="s">
        <v>152</v>
      </c>
      <c r="E521" s="19">
        <v>1.250289</v>
      </c>
      <c r="F521" s="19">
        <v>0.96050709999999995</v>
      </c>
      <c r="G521" s="19">
        <v>2.391308</v>
      </c>
      <c r="H521" s="19">
        <v>0</v>
      </c>
      <c r="I521" s="19">
        <v>0</v>
      </c>
      <c r="J521" s="19">
        <v>0</v>
      </c>
    </row>
    <row r="522" spans="1:10" x14ac:dyDescent="0.3">
      <c r="A522" s="19" t="str">
        <f>B380&amp;C515&amp;D522</f>
        <v>PENETRACION (%)EspirituosasNORTE-CENTRO</v>
      </c>
      <c r="B522" s="19">
        <v>0</v>
      </c>
      <c r="C522" s="19">
        <v>0</v>
      </c>
      <c r="D522" s="19" t="s">
        <v>153</v>
      </c>
      <c r="E522" s="19">
        <v>0.99746170000000001</v>
      </c>
      <c r="F522" s="19">
        <v>2.3024040000000001</v>
      </c>
      <c r="G522" s="19">
        <v>3.4907620000000001</v>
      </c>
      <c r="H522" s="19">
        <v>0</v>
      </c>
      <c r="I522" s="19">
        <v>0</v>
      </c>
      <c r="J522" s="19">
        <v>0</v>
      </c>
    </row>
    <row r="523" spans="1:10" x14ac:dyDescent="0.3">
      <c r="A523" s="19" t="str">
        <f>B380&amp;C515&amp;D523</f>
        <v>PENETRACION (%)EspirituosasNOROESTE</v>
      </c>
      <c r="B523" s="19">
        <v>0</v>
      </c>
      <c r="C523" s="19">
        <v>0</v>
      </c>
      <c r="D523" s="19" t="s">
        <v>154</v>
      </c>
      <c r="E523" s="19">
        <v>0.36513600000000002</v>
      </c>
      <c r="F523" s="19">
        <v>5.4976649999999996</v>
      </c>
      <c r="G523" s="19">
        <v>3.4221629999999998</v>
      </c>
      <c r="H523" s="19">
        <v>0</v>
      </c>
      <c r="I523" s="19">
        <v>0</v>
      </c>
      <c r="J523" s="19">
        <v>0</v>
      </c>
    </row>
    <row r="524" spans="1:10" x14ac:dyDescent="0.3">
      <c r="A524" s="19" t="str">
        <f>B380&amp;C515&amp;D524</f>
        <v>PENETRACION (%)Espirituosas&lt;2MIL</v>
      </c>
      <c r="B524" s="19">
        <v>0</v>
      </c>
      <c r="C524" s="19">
        <v>0</v>
      </c>
      <c r="D524" s="19" t="s">
        <v>29</v>
      </c>
      <c r="E524" s="19">
        <v>0</v>
      </c>
      <c r="F524" s="19">
        <v>2.0134989999999999</v>
      </c>
      <c r="G524" s="19">
        <v>0</v>
      </c>
      <c r="H524" s="19">
        <v>0</v>
      </c>
      <c r="I524" s="19">
        <v>0</v>
      </c>
      <c r="J524" s="19">
        <v>0</v>
      </c>
    </row>
    <row r="525" spans="1:10" x14ac:dyDescent="0.3">
      <c r="A525" s="19" t="str">
        <f>B380&amp;C515&amp;D525</f>
        <v>PENETRACION (%)Espirituosas2-5MIL</v>
      </c>
      <c r="B525" s="19">
        <v>0</v>
      </c>
      <c r="C525" s="19">
        <v>0</v>
      </c>
      <c r="D525" s="19" t="s">
        <v>32</v>
      </c>
      <c r="E525" s="19">
        <v>0.2144981</v>
      </c>
      <c r="F525" s="19">
        <v>5.7351089999999996</v>
      </c>
      <c r="G525" s="19">
        <v>2.6571400000000001</v>
      </c>
      <c r="H525" s="19">
        <v>0</v>
      </c>
      <c r="I525" s="19">
        <v>0</v>
      </c>
      <c r="J525" s="19">
        <v>0</v>
      </c>
    </row>
    <row r="526" spans="1:10" x14ac:dyDescent="0.3">
      <c r="A526" s="19" t="str">
        <f>B380&amp;C515&amp;D526</f>
        <v>PENETRACION (%)Espirituosas5-10MIL</v>
      </c>
      <c r="B526" s="19">
        <v>0</v>
      </c>
      <c r="C526" s="19">
        <v>0</v>
      </c>
      <c r="D526" s="19" t="s">
        <v>34</v>
      </c>
      <c r="E526" s="19">
        <v>1.7083699999999999</v>
      </c>
      <c r="F526" s="19">
        <v>1.2977460000000001</v>
      </c>
      <c r="G526" s="19">
        <v>1.8586020000000001</v>
      </c>
      <c r="H526" s="19">
        <v>0</v>
      </c>
      <c r="I526" s="19">
        <v>0</v>
      </c>
      <c r="J526" s="19">
        <v>0</v>
      </c>
    </row>
    <row r="527" spans="1:10" x14ac:dyDescent="0.3">
      <c r="A527" s="19" t="str">
        <f>B380&amp;C515&amp;D527</f>
        <v>PENETRACION (%)Espirituosas10-30MIL</v>
      </c>
      <c r="B527" s="19">
        <v>0</v>
      </c>
      <c r="C527" s="19">
        <v>0</v>
      </c>
      <c r="D527" s="19" t="s">
        <v>36</v>
      </c>
      <c r="E527" s="19">
        <v>1.1714290000000001</v>
      </c>
      <c r="F527" s="19">
        <v>1.8879140000000001</v>
      </c>
      <c r="G527" s="19">
        <v>2.087936</v>
      </c>
      <c r="H527" s="19">
        <v>0</v>
      </c>
      <c r="I527" s="19">
        <v>0</v>
      </c>
      <c r="J527" s="19">
        <v>0</v>
      </c>
    </row>
    <row r="528" spans="1:10" x14ac:dyDescent="0.3">
      <c r="A528" s="19" t="str">
        <f>B380&amp;C515&amp;D528</f>
        <v>PENETRACION (%)Espirituosas30-100MIL</v>
      </c>
      <c r="B528" s="19">
        <v>0</v>
      </c>
      <c r="C528" s="19">
        <v>0</v>
      </c>
      <c r="D528" s="19" t="s">
        <v>38</v>
      </c>
      <c r="E528" s="19">
        <v>1.0576080000000001</v>
      </c>
      <c r="F528" s="19">
        <v>1.9423760000000001</v>
      </c>
      <c r="G528" s="19">
        <v>2.442256</v>
      </c>
      <c r="H528" s="19">
        <v>0</v>
      </c>
      <c r="I528" s="19">
        <v>0</v>
      </c>
      <c r="J528" s="19">
        <v>0</v>
      </c>
    </row>
    <row r="529" spans="1:10" x14ac:dyDescent="0.3">
      <c r="A529" s="19" t="str">
        <f>B380&amp;C515&amp;D529</f>
        <v>PENETRACION (%)Espirituosas100-200MIL</v>
      </c>
      <c r="B529" s="19">
        <v>0</v>
      </c>
      <c r="C529" s="19">
        <v>0</v>
      </c>
      <c r="D529" s="19" t="s">
        <v>40</v>
      </c>
      <c r="E529" s="19">
        <v>2.1044079999999998</v>
      </c>
      <c r="F529" s="19">
        <v>5.7771749999999997</v>
      </c>
      <c r="G529" s="19">
        <v>2.3666070000000001</v>
      </c>
      <c r="H529" s="19">
        <v>0</v>
      </c>
      <c r="I529" s="19">
        <v>0</v>
      </c>
      <c r="J529" s="19">
        <v>0</v>
      </c>
    </row>
    <row r="530" spans="1:10" x14ac:dyDescent="0.3">
      <c r="A530" s="19" t="str">
        <f>B380&amp;C515&amp;D530</f>
        <v>PENETRACION (%)Espirituosas200-500MIL</v>
      </c>
      <c r="B530" s="19">
        <v>0</v>
      </c>
      <c r="C530" s="19">
        <v>0</v>
      </c>
      <c r="D530" s="19" t="s">
        <v>42</v>
      </c>
      <c r="E530" s="19">
        <v>0.74239339999999998</v>
      </c>
      <c r="F530" s="19">
        <v>1.67439</v>
      </c>
      <c r="G530" s="19">
        <v>3.3317869999999998</v>
      </c>
      <c r="H530" s="19">
        <v>0</v>
      </c>
      <c r="I530" s="19">
        <v>0</v>
      </c>
      <c r="J530" s="19">
        <v>0</v>
      </c>
    </row>
    <row r="531" spans="1:10" x14ac:dyDescent="0.3">
      <c r="A531" s="19" t="str">
        <f>B380&amp;C515&amp;D531</f>
        <v>PENETRACION (%)Espirituosas&gt;500MIL</v>
      </c>
      <c r="B531" s="19">
        <v>0</v>
      </c>
      <c r="C531" s="19">
        <v>0</v>
      </c>
      <c r="D531" s="19" t="s">
        <v>44</v>
      </c>
      <c r="E531" s="19">
        <v>3.551663</v>
      </c>
      <c r="F531" s="19">
        <v>2.9385409999999998</v>
      </c>
      <c r="G531" s="19">
        <v>1.3765069999999999</v>
      </c>
      <c r="H531" s="19">
        <v>0</v>
      </c>
      <c r="I531" s="19">
        <v>0</v>
      </c>
      <c r="J531" s="19">
        <v>0</v>
      </c>
    </row>
    <row r="532" spans="1:10" x14ac:dyDescent="0.3">
      <c r="A532" s="19" t="str">
        <f>B380&amp;C515&amp;D532</f>
        <v>PENETRACION (%)EspirituosasDE 15 A 19 AÑOS</v>
      </c>
      <c r="B532" s="19">
        <v>0</v>
      </c>
      <c r="C532" s="19">
        <v>0</v>
      </c>
      <c r="D532" s="19" t="s">
        <v>155</v>
      </c>
      <c r="E532" s="19">
        <v>0</v>
      </c>
      <c r="F532" s="19">
        <v>11.20966</v>
      </c>
      <c r="G532" s="19">
        <v>3.2736390000000002</v>
      </c>
      <c r="H532" s="19">
        <v>0</v>
      </c>
      <c r="I532" s="19">
        <v>0</v>
      </c>
      <c r="J532" s="19">
        <v>0</v>
      </c>
    </row>
    <row r="533" spans="1:10" x14ac:dyDescent="0.3">
      <c r="A533" s="19" t="str">
        <f>B380&amp;C515&amp;D533</f>
        <v>PENETRACION (%)EspirituosasDE 20 A 24 AÑOS</v>
      </c>
      <c r="B533" s="19">
        <v>0</v>
      </c>
      <c r="C533" s="19">
        <v>0</v>
      </c>
      <c r="D533" s="19" t="s">
        <v>156</v>
      </c>
      <c r="E533" s="19">
        <v>2.3386429999999998</v>
      </c>
      <c r="F533" s="19">
        <v>1.096668</v>
      </c>
      <c r="G533" s="19">
        <v>4.01044</v>
      </c>
      <c r="H533" s="19">
        <v>0</v>
      </c>
      <c r="I533" s="19">
        <v>0</v>
      </c>
      <c r="J533" s="19">
        <v>0</v>
      </c>
    </row>
    <row r="534" spans="1:10" x14ac:dyDescent="0.3">
      <c r="A534" s="19" t="str">
        <f>B380&amp;C515&amp;D534</f>
        <v>PENETRACION (%)EspirituosasDE 25 A 34 AÑOS</v>
      </c>
      <c r="B534" s="19">
        <v>0</v>
      </c>
      <c r="C534" s="19">
        <v>0</v>
      </c>
      <c r="D534" s="19" t="s">
        <v>157</v>
      </c>
      <c r="E534" s="19">
        <v>2.315032</v>
      </c>
      <c r="F534" s="19">
        <v>1.6107260000000001</v>
      </c>
      <c r="G534" s="19">
        <v>2.822829</v>
      </c>
      <c r="H534" s="19">
        <v>0</v>
      </c>
      <c r="I534" s="19">
        <v>0</v>
      </c>
      <c r="J534" s="19">
        <v>0</v>
      </c>
    </row>
    <row r="535" spans="1:10" x14ac:dyDescent="0.3">
      <c r="A535" s="19" t="str">
        <f>B380&amp;C515&amp;D535</f>
        <v>PENETRACION (%)EspirituosasDE 35 A 49 AÑOS</v>
      </c>
      <c r="B535" s="19">
        <v>0</v>
      </c>
      <c r="C535" s="19">
        <v>0</v>
      </c>
      <c r="D535" s="19" t="s">
        <v>158</v>
      </c>
      <c r="E535" s="19">
        <v>0.89911470000000004</v>
      </c>
      <c r="F535" s="19">
        <v>1.773822</v>
      </c>
      <c r="G535" s="19">
        <v>1.7156419999999999</v>
      </c>
      <c r="H535" s="19">
        <v>0</v>
      </c>
      <c r="I535" s="19">
        <v>0</v>
      </c>
      <c r="J535" s="19">
        <v>0</v>
      </c>
    </row>
    <row r="536" spans="1:10" x14ac:dyDescent="0.3">
      <c r="A536" s="19" t="str">
        <f>B380&amp;C515&amp;D536</f>
        <v>PENETRACION (%)EspirituosasDE 50 A 59 AÑOS</v>
      </c>
      <c r="B536" s="19">
        <v>0</v>
      </c>
      <c r="C536" s="19">
        <v>0</v>
      </c>
      <c r="D536" s="19" t="s">
        <v>159</v>
      </c>
      <c r="E536" s="19">
        <v>1.9751320000000001</v>
      </c>
      <c r="F536" s="19">
        <v>2.7356440000000002</v>
      </c>
      <c r="G536" s="19">
        <v>1.693241</v>
      </c>
      <c r="H536" s="19">
        <v>0</v>
      </c>
      <c r="I536" s="19">
        <v>0</v>
      </c>
      <c r="J536" s="19">
        <v>0</v>
      </c>
    </row>
    <row r="537" spans="1:10" x14ac:dyDescent="0.3">
      <c r="A537" s="19" t="str">
        <f>B380&amp;C515&amp;D537</f>
        <v>PENETRACION (%)EspirituosasDE 60 A 75 AÑOS</v>
      </c>
      <c r="B537" s="19">
        <v>0</v>
      </c>
      <c r="C537" s="19">
        <v>0</v>
      </c>
      <c r="D537" s="19" t="s">
        <v>160</v>
      </c>
      <c r="E537" s="19">
        <v>1.4274340000000001</v>
      </c>
      <c r="F537" s="19">
        <v>2.2642220000000002</v>
      </c>
      <c r="G537" s="19">
        <v>1.8717710000000001</v>
      </c>
      <c r="H537" s="19">
        <v>0</v>
      </c>
      <c r="I537" s="19">
        <v>0</v>
      </c>
      <c r="J537" s="19">
        <v>0</v>
      </c>
    </row>
    <row r="538" spans="1:10" x14ac:dyDescent="0.3">
      <c r="A538" s="19" t="str">
        <f>B380&amp;C515&amp;D538</f>
        <v>PENETRACION (%)EspirituosasALTA Y MEDIA ALTA</v>
      </c>
      <c r="B538" s="19">
        <v>0</v>
      </c>
      <c r="C538" s="19">
        <v>0</v>
      </c>
      <c r="D538" s="19" t="s">
        <v>161</v>
      </c>
      <c r="E538" s="19">
        <v>1.972046</v>
      </c>
      <c r="F538" s="19">
        <v>1.710742</v>
      </c>
      <c r="G538" s="19">
        <v>1.99071</v>
      </c>
      <c r="H538" s="19">
        <v>0</v>
      </c>
      <c r="I538" s="19">
        <v>0</v>
      </c>
      <c r="J538" s="19">
        <v>0</v>
      </c>
    </row>
    <row r="539" spans="1:10" x14ac:dyDescent="0.3">
      <c r="A539" s="19" t="str">
        <f>B380&amp;C515&amp;D539</f>
        <v>PENETRACION (%)EspirituosasMEDIA</v>
      </c>
      <c r="B539" s="19">
        <v>0</v>
      </c>
      <c r="C539" s="19">
        <v>0</v>
      </c>
      <c r="D539" s="19" t="s">
        <v>162</v>
      </c>
      <c r="E539" s="19">
        <v>1.081369</v>
      </c>
      <c r="F539" s="19">
        <v>2.584686</v>
      </c>
      <c r="G539" s="19">
        <v>1.512462</v>
      </c>
      <c r="H539" s="19">
        <v>0</v>
      </c>
      <c r="I539" s="19">
        <v>0</v>
      </c>
      <c r="J539" s="19">
        <v>0</v>
      </c>
    </row>
    <row r="540" spans="1:10" x14ac:dyDescent="0.3">
      <c r="A540" s="19" t="str">
        <f>B380&amp;C515&amp;D540</f>
        <v>PENETRACION (%)EspirituosasMEDIA BAJA</v>
      </c>
      <c r="B540" s="19">
        <v>0</v>
      </c>
      <c r="C540" s="19">
        <v>0</v>
      </c>
      <c r="D540" s="19" t="s">
        <v>163</v>
      </c>
      <c r="E540" s="19">
        <v>1.0750729999999999</v>
      </c>
      <c r="F540" s="19">
        <v>4.2637679999999998</v>
      </c>
      <c r="G540" s="19">
        <v>3.2689569999999999</v>
      </c>
      <c r="H540" s="19">
        <v>0</v>
      </c>
      <c r="I540" s="19">
        <v>0</v>
      </c>
      <c r="J540" s="19">
        <v>0</v>
      </c>
    </row>
    <row r="541" spans="1:10" x14ac:dyDescent="0.3">
      <c r="A541" s="19" t="str">
        <f>B380&amp;C515&amp;D541</f>
        <v>PENETRACION (%)EspirituosasBAJA</v>
      </c>
      <c r="B541" s="19">
        <v>0</v>
      </c>
      <c r="C541" s="19">
        <v>0</v>
      </c>
      <c r="D541" s="19" t="s">
        <v>164</v>
      </c>
      <c r="E541" s="19">
        <v>2.3309579999999999</v>
      </c>
      <c r="F541" s="19">
        <v>2.0301999999999998</v>
      </c>
      <c r="G541" s="19">
        <v>1.9745360000000001</v>
      </c>
      <c r="H541" s="19">
        <v>0</v>
      </c>
      <c r="I541" s="19">
        <v>0</v>
      </c>
      <c r="J541" s="19">
        <v>0</v>
      </c>
    </row>
    <row r="542" spans="1:10" x14ac:dyDescent="0.3">
      <c r="A542" s="19" t="str">
        <f>B380&amp;C542&amp;D542</f>
        <v>PENETRACION (%)T.Zumo+Horchata+MostoT.ESPAÑA</v>
      </c>
      <c r="B542" s="19">
        <v>0</v>
      </c>
      <c r="C542" s="19" t="s">
        <v>108</v>
      </c>
      <c r="D542" s="19" t="s">
        <v>59</v>
      </c>
      <c r="E542" s="19">
        <v>1.7084790000000001</v>
      </c>
      <c r="F542" s="19">
        <v>2.462574</v>
      </c>
      <c r="G542" s="19">
        <v>1.0413490000000001</v>
      </c>
      <c r="H542" s="19">
        <v>0</v>
      </c>
      <c r="I542" s="19">
        <v>0</v>
      </c>
      <c r="J542" s="19">
        <v>0</v>
      </c>
    </row>
    <row r="543" spans="1:10" x14ac:dyDescent="0.3">
      <c r="A543" s="19" t="str">
        <f>B380&amp;C542&amp;D543</f>
        <v>PENETRACION (%)T.Zumo+Horchata+MostoBCN AM</v>
      </c>
      <c r="B543" s="19">
        <v>0</v>
      </c>
      <c r="C543" s="19">
        <v>0</v>
      </c>
      <c r="D543" s="19" t="s">
        <v>147</v>
      </c>
      <c r="E543" s="19">
        <v>3.3435890000000001</v>
      </c>
      <c r="F543" s="19">
        <v>0.48633939999999998</v>
      </c>
      <c r="G543" s="19">
        <v>1.7270669999999999</v>
      </c>
      <c r="H543" s="19">
        <v>0</v>
      </c>
      <c r="I543" s="19">
        <v>0</v>
      </c>
      <c r="J543" s="19">
        <v>0</v>
      </c>
    </row>
    <row r="544" spans="1:10" x14ac:dyDescent="0.3">
      <c r="A544" s="19" t="str">
        <f>B380&amp;C542&amp;D544</f>
        <v>PENETRACION (%)T.Zumo+Horchata+MostoREST.CAT ARAGON</v>
      </c>
      <c r="B544" s="19">
        <v>0</v>
      </c>
      <c r="C544" s="19">
        <v>0</v>
      </c>
      <c r="D544" s="19" t="s">
        <v>148</v>
      </c>
      <c r="E544" s="19">
        <v>0.64315999999999995</v>
      </c>
      <c r="F544" s="19">
        <v>1.7526520000000001</v>
      </c>
      <c r="G544" s="19">
        <v>0.74945039999999996</v>
      </c>
      <c r="H544" s="19">
        <v>0</v>
      </c>
      <c r="I544" s="19">
        <v>0</v>
      </c>
      <c r="J544" s="19">
        <v>0</v>
      </c>
    </row>
    <row r="545" spans="1:10" x14ac:dyDescent="0.3">
      <c r="A545" s="19" t="str">
        <f>B380&amp;C542&amp;D545</f>
        <v>PENETRACION (%)T.Zumo+Horchata+MostoLEVANTE</v>
      </c>
      <c r="B545" s="19">
        <v>0</v>
      </c>
      <c r="C545" s="19">
        <v>0</v>
      </c>
      <c r="D545" s="19" t="s">
        <v>149</v>
      </c>
      <c r="E545" s="19">
        <v>1.667926</v>
      </c>
      <c r="F545" s="19">
        <v>8.8548819999999999</v>
      </c>
      <c r="G545" s="19">
        <v>2.4544540000000001</v>
      </c>
      <c r="H545" s="19">
        <v>0</v>
      </c>
      <c r="I545" s="19">
        <v>0</v>
      </c>
      <c r="J545" s="19">
        <v>0</v>
      </c>
    </row>
    <row r="546" spans="1:10" x14ac:dyDescent="0.3">
      <c r="A546" s="19" t="str">
        <f>B380&amp;C542&amp;D546</f>
        <v>PENETRACION (%)T.Zumo+Horchata+MostoANDALUCIA</v>
      </c>
      <c r="B546" s="19">
        <v>0</v>
      </c>
      <c r="C546" s="19">
        <v>0</v>
      </c>
      <c r="D546" s="19" t="s">
        <v>150</v>
      </c>
      <c r="E546" s="19">
        <v>1.128423</v>
      </c>
      <c r="F546" s="19">
        <v>4.0605250000000002</v>
      </c>
      <c r="G546" s="19">
        <v>1.8719619999999999</v>
      </c>
      <c r="H546" s="19">
        <v>0</v>
      </c>
      <c r="I546" s="19">
        <v>0</v>
      </c>
      <c r="J546" s="19">
        <v>0</v>
      </c>
    </row>
    <row r="547" spans="1:10" x14ac:dyDescent="0.3">
      <c r="A547" s="19" t="str">
        <f>B380&amp;C542&amp;D547</f>
        <v>PENETRACION (%)T.Zumo+Horchata+MostoMDD AM</v>
      </c>
      <c r="B547" s="19">
        <v>0</v>
      </c>
      <c r="C547" s="19">
        <v>0</v>
      </c>
      <c r="D547" s="19" t="s">
        <v>151</v>
      </c>
      <c r="E547" s="19">
        <v>2.4424540000000001</v>
      </c>
      <c r="F547" s="19">
        <v>3.3030430000000002</v>
      </c>
      <c r="G547" s="19">
        <v>1.3620380000000001</v>
      </c>
      <c r="H547" s="19">
        <v>0</v>
      </c>
      <c r="I547" s="19">
        <v>0</v>
      </c>
      <c r="J547" s="19">
        <v>0</v>
      </c>
    </row>
    <row r="548" spans="1:10" x14ac:dyDescent="0.3">
      <c r="A548" s="19" t="str">
        <f>B380&amp;C542&amp;D548</f>
        <v>PENETRACION (%)T.Zumo+Horchata+MostoRTO CENTRO</v>
      </c>
      <c r="B548" s="19">
        <v>0</v>
      </c>
      <c r="C548" s="19">
        <v>0</v>
      </c>
      <c r="D548" s="19" t="s">
        <v>152</v>
      </c>
      <c r="E548" s="19">
        <v>2.0567850000000001</v>
      </c>
      <c r="F548" s="19">
        <v>2.2977560000000001</v>
      </c>
      <c r="G548" s="19">
        <v>0.76117109999999999</v>
      </c>
      <c r="H548" s="19">
        <v>0</v>
      </c>
      <c r="I548" s="19">
        <v>0</v>
      </c>
      <c r="J548" s="19">
        <v>0</v>
      </c>
    </row>
    <row r="549" spans="1:10" x14ac:dyDescent="0.3">
      <c r="A549" s="19" t="str">
        <f>B380&amp;C542&amp;D549</f>
        <v>PENETRACION (%)T.Zumo+Horchata+MostoNORTE-CENTRO</v>
      </c>
      <c r="B549" s="19">
        <v>0</v>
      </c>
      <c r="C549" s="19">
        <v>0</v>
      </c>
      <c r="D549" s="19" t="s">
        <v>153</v>
      </c>
      <c r="E549" s="19">
        <v>4.9952189999999996</v>
      </c>
      <c r="F549" s="19">
        <v>1.1177779999999999</v>
      </c>
      <c r="G549" s="19">
        <v>2.4668800000000002</v>
      </c>
      <c r="H549" s="19">
        <v>0</v>
      </c>
      <c r="I549" s="19">
        <v>0</v>
      </c>
      <c r="J549" s="19">
        <v>0</v>
      </c>
    </row>
    <row r="550" spans="1:10" x14ac:dyDescent="0.3">
      <c r="A550" s="19" t="str">
        <f>B380&amp;C542&amp;D550</f>
        <v>PENETRACION (%)T.Zumo+Horchata+MostoNOROESTE</v>
      </c>
      <c r="B550" s="19">
        <v>0</v>
      </c>
      <c r="C550" s="19">
        <v>0</v>
      </c>
      <c r="D550" s="19" t="s">
        <v>154</v>
      </c>
      <c r="E550" s="19">
        <v>2.8641800000000002</v>
      </c>
      <c r="F550" s="19">
        <v>3.3947479999999999</v>
      </c>
      <c r="G550" s="19">
        <v>1.9481250000000001</v>
      </c>
      <c r="H550" s="19">
        <v>0</v>
      </c>
      <c r="I550" s="19">
        <v>0</v>
      </c>
      <c r="J550" s="19">
        <v>0</v>
      </c>
    </row>
    <row r="551" spans="1:10" x14ac:dyDescent="0.3">
      <c r="A551" s="19" t="str">
        <f>B380&amp;C542&amp;D551</f>
        <v>PENETRACION (%)T.Zumo+Horchata+Mosto&lt;2MIL</v>
      </c>
      <c r="B551" s="19">
        <v>0</v>
      </c>
      <c r="C551" s="19">
        <v>0</v>
      </c>
      <c r="D551" s="19" t="s">
        <v>29</v>
      </c>
      <c r="E551" s="19">
        <v>1.275495</v>
      </c>
      <c r="F551" s="19">
        <v>0</v>
      </c>
      <c r="G551" s="19">
        <v>0.47484749999999998</v>
      </c>
      <c r="H551" s="19">
        <v>0</v>
      </c>
      <c r="I551" s="19">
        <v>0</v>
      </c>
      <c r="J551" s="19">
        <v>0</v>
      </c>
    </row>
    <row r="552" spans="1:10" x14ac:dyDescent="0.3">
      <c r="A552" s="19" t="str">
        <f>B380&amp;C542&amp;D552</f>
        <v>PENETRACION (%)T.Zumo+Horchata+Mosto2-5MIL</v>
      </c>
      <c r="B552" s="19">
        <v>0</v>
      </c>
      <c r="C552" s="19">
        <v>0</v>
      </c>
      <c r="D552" s="19" t="s">
        <v>32</v>
      </c>
      <c r="E552" s="19">
        <v>1.1793070000000001</v>
      </c>
      <c r="F552" s="19">
        <v>6.1211760000000002</v>
      </c>
      <c r="G552" s="19">
        <v>1.648927</v>
      </c>
      <c r="H552" s="19">
        <v>0</v>
      </c>
      <c r="I552" s="19">
        <v>0</v>
      </c>
      <c r="J552" s="19">
        <v>0</v>
      </c>
    </row>
    <row r="553" spans="1:10" x14ac:dyDescent="0.3">
      <c r="A553" s="19" t="str">
        <f>B380&amp;C542&amp;D553</f>
        <v>PENETRACION (%)T.Zumo+Horchata+Mosto5-10MIL</v>
      </c>
      <c r="B553" s="19">
        <v>0</v>
      </c>
      <c r="C553" s="19">
        <v>0</v>
      </c>
      <c r="D553" s="19" t="s">
        <v>34</v>
      </c>
      <c r="E553" s="19">
        <v>2.319591</v>
      </c>
      <c r="F553" s="19">
        <v>7.8710319999999996</v>
      </c>
      <c r="G553" s="19">
        <v>2.5041579999999999</v>
      </c>
      <c r="H553" s="19">
        <v>0</v>
      </c>
      <c r="I553" s="19">
        <v>0</v>
      </c>
      <c r="J553" s="19">
        <v>0</v>
      </c>
    </row>
    <row r="554" spans="1:10" x14ac:dyDescent="0.3">
      <c r="A554" s="19" t="str">
        <f>B380&amp;C542&amp;D554</f>
        <v>PENETRACION (%)T.Zumo+Horchata+Mosto10-30MIL</v>
      </c>
      <c r="B554" s="19">
        <v>0</v>
      </c>
      <c r="C554" s="19">
        <v>0</v>
      </c>
      <c r="D554" s="19" t="s">
        <v>36</v>
      </c>
      <c r="E554" s="19">
        <v>1.4318869999999999</v>
      </c>
      <c r="F554" s="19">
        <v>1.929711</v>
      </c>
      <c r="G554" s="19">
        <v>0.83102659999999995</v>
      </c>
      <c r="H554" s="19">
        <v>0</v>
      </c>
      <c r="I554" s="19">
        <v>0</v>
      </c>
      <c r="J554" s="19">
        <v>0</v>
      </c>
    </row>
    <row r="555" spans="1:10" x14ac:dyDescent="0.3">
      <c r="A555" s="19" t="str">
        <f>B380&amp;C542&amp;D555</f>
        <v>PENETRACION (%)T.Zumo+Horchata+Mosto30-100MIL</v>
      </c>
      <c r="B555" s="19">
        <v>0</v>
      </c>
      <c r="C555" s="19">
        <v>0</v>
      </c>
      <c r="D555" s="19" t="s">
        <v>38</v>
      </c>
      <c r="E555" s="19">
        <v>2.8092640000000002</v>
      </c>
      <c r="F555" s="19">
        <v>0.86150090000000001</v>
      </c>
      <c r="G555" s="19">
        <v>2.2580789999999999</v>
      </c>
      <c r="H555" s="19">
        <v>0</v>
      </c>
      <c r="I555" s="19">
        <v>0</v>
      </c>
      <c r="J555" s="19">
        <v>0</v>
      </c>
    </row>
    <row r="556" spans="1:10" x14ac:dyDescent="0.3">
      <c r="A556" s="19" t="str">
        <f>B380&amp;C542&amp;D556</f>
        <v>PENETRACION (%)T.Zumo+Horchata+Mosto100-200MIL</v>
      </c>
      <c r="B556" s="19">
        <v>0</v>
      </c>
      <c r="C556" s="19">
        <v>0</v>
      </c>
      <c r="D556" s="19" t="s">
        <v>40</v>
      </c>
      <c r="E556" s="19">
        <v>1.3267340000000001</v>
      </c>
      <c r="F556" s="19">
        <v>5.3955140000000004</v>
      </c>
      <c r="G556" s="19">
        <v>3.0482529999999999</v>
      </c>
      <c r="H556" s="19">
        <v>0</v>
      </c>
      <c r="I556" s="19">
        <v>0</v>
      </c>
      <c r="J556" s="19">
        <v>0</v>
      </c>
    </row>
    <row r="557" spans="1:10" x14ac:dyDescent="0.3">
      <c r="A557" s="19" t="str">
        <f>B380&amp;C542&amp;D557</f>
        <v>PENETRACION (%)T.Zumo+Horchata+Mosto200-500MIL</v>
      </c>
      <c r="B557" s="19">
        <v>0</v>
      </c>
      <c r="C557" s="19">
        <v>0</v>
      </c>
      <c r="D557" s="19" t="s">
        <v>42</v>
      </c>
      <c r="E557" s="19">
        <v>3.2259720000000001</v>
      </c>
      <c r="F557" s="19">
        <v>7.9964620000000002</v>
      </c>
      <c r="G557" s="19">
        <v>1.0794220000000001</v>
      </c>
      <c r="H557" s="19">
        <v>0</v>
      </c>
      <c r="I557" s="19">
        <v>0</v>
      </c>
      <c r="J557" s="19">
        <v>0</v>
      </c>
    </row>
    <row r="558" spans="1:10" x14ac:dyDescent="0.3">
      <c r="A558" s="19" t="str">
        <f>B380&amp;C542&amp;D558</f>
        <v>PENETRACION (%)T.Zumo+Horchata+Mosto&gt;500MIL</v>
      </c>
      <c r="B558" s="19">
        <v>0</v>
      </c>
      <c r="C558" s="19">
        <v>0</v>
      </c>
      <c r="D558" s="19" t="s">
        <v>44</v>
      </c>
      <c r="E558" s="19">
        <v>2.0802350000000001</v>
      </c>
      <c r="F558" s="19">
        <v>1.960526</v>
      </c>
      <c r="G558" s="19">
        <v>0.86186099999999999</v>
      </c>
      <c r="H558" s="19">
        <v>0</v>
      </c>
      <c r="I558" s="19">
        <v>0</v>
      </c>
      <c r="J558" s="19">
        <v>0</v>
      </c>
    </row>
    <row r="559" spans="1:10" x14ac:dyDescent="0.3">
      <c r="A559" s="19" t="str">
        <f>B380&amp;C542&amp;D559</f>
        <v>PENETRACION (%)T.Zumo+Horchata+MostoDE 15 A 19 AÑOS</v>
      </c>
      <c r="B559" s="19">
        <v>0</v>
      </c>
      <c r="C559" s="19">
        <v>0</v>
      </c>
      <c r="D559" s="19" t="s">
        <v>155</v>
      </c>
      <c r="E559" s="19">
        <v>5.1942579999999996</v>
      </c>
      <c r="F559" s="19">
        <v>26.159420000000001</v>
      </c>
      <c r="G559" s="19">
        <v>1.126989</v>
      </c>
      <c r="H559" s="19">
        <v>0</v>
      </c>
      <c r="I559" s="19">
        <v>0</v>
      </c>
      <c r="J559" s="19">
        <v>0</v>
      </c>
    </row>
    <row r="560" spans="1:10" x14ac:dyDescent="0.3">
      <c r="A560" s="19" t="str">
        <f>B380&amp;C542&amp;D560</f>
        <v>PENETRACION (%)T.Zumo+Horchata+MostoDE 20 A 24 AÑOS</v>
      </c>
      <c r="B560" s="19">
        <v>0</v>
      </c>
      <c r="C560" s="19">
        <v>0</v>
      </c>
      <c r="D560" s="19" t="s">
        <v>156</v>
      </c>
      <c r="E560" s="19">
        <v>0.23677519999999999</v>
      </c>
      <c r="F560" s="19">
        <v>2.1576110000000002</v>
      </c>
      <c r="G560" s="19">
        <v>2.0813419999999998</v>
      </c>
      <c r="H560" s="19">
        <v>0</v>
      </c>
      <c r="I560" s="19">
        <v>0</v>
      </c>
      <c r="J560" s="19">
        <v>0</v>
      </c>
    </row>
    <row r="561" spans="1:10" x14ac:dyDescent="0.3">
      <c r="A561" s="19" t="str">
        <f>B380&amp;C542&amp;D561</f>
        <v>PENETRACION (%)T.Zumo+Horchata+MostoDE 25 A 34 AÑOS</v>
      </c>
      <c r="B561" s="19">
        <v>0</v>
      </c>
      <c r="C561" s="19">
        <v>0</v>
      </c>
      <c r="D561" s="19" t="s">
        <v>157</v>
      </c>
      <c r="E561" s="19">
        <v>3.6097130000000002</v>
      </c>
      <c r="F561" s="19">
        <v>2.682388</v>
      </c>
      <c r="G561" s="19">
        <v>1.122862</v>
      </c>
      <c r="H561" s="19">
        <v>0</v>
      </c>
      <c r="I561" s="19">
        <v>0</v>
      </c>
      <c r="J561" s="19">
        <v>0</v>
      </c>
    </row>
    <row r="562" spans="1:10" x14ac:dyDescent="0.3">
      <c r="A562" s="19" t="str">
        <f>B380&amp;C542&amp;D562</f>
        <v>PENETRACION (%)T.Zumo+Horchata+MostoDE 35 A 49 AÑOS</v>
      </c>
      <c r="B562" s="19">
        <v>0</v>
      </c>
      <c r="C562" s="19">
        <v>0</v>
      </c>
      <c r="D562" s="19" t="s">
        <v>158</v>
      </c>
      <c r="E562" s="19">
        <v>1.686914</v>
      </c>
      <c r="F562" s="19">
        <v>3.7335859999999998</v>
      </c>
      <c r="G562" s="19">
        <v>1.58352</v>
      </c>
      <c r="H562" s="19">
        <v>0</v>
      </c>
      <c r="I562" s="19">
        <v>0</v>
      </c>
      <c r="J562" s="19">
        <v>0</v>
      </c>
    </row>
    <row r="563" spans="1:10" x14ac:dyDescent="0.3">
      <c r="A563" s="19" t="str">
        <f>B380&amp;C542&amp;D563</f>
        <v>PENETRACION (%)T.Zumo+Horchata+MostoDE 50 A 59 AÑOS</v>
      </c>
      <c r="B563" s="19">
        <v>0</v>
      </c>
      <c r="C563" s="19">
        <v>0</v>
      </c>
      <c r="D563" s="19" t="s">
        <v>159</v>
      </c>
      <c r="E563" s="19">
        <v>1.4183749999999999</v>
      </c>
      <c r="F563" s="19">
        <v>0.86708410000000002</v>
      </c>
      <c r="G563" s="19">
        <v>1.1181859999999999</v>
      </c>
      <c r="H563" s="19">
        <v>0</v>
      </c>
      <c r="I563" s="19">
        <v>0</v>
      </c>
      <c r="J563" s="19">
        <v>0</v>
      </c>
    </row>
    <row r="564" spans="1:10" x14ac:dyDescent="0.3">
      <c r="A564" s="19" t="str">
        <f>B380&amp;C542&amp;D564</f>
        <v>PENETRACION (%)T.Zumo+Horchata+MostoDE 60 A 75 AÑOS</v>
      </c>
      <c r="B564" s="19">
        <v>0</v>
      </c>
      <c r="C564" s="19">
        <v>0</v>
      </c>
      <c r="D564" s="19" t="s">
        <v>160</v>
      </c>
      <c r="E564" s="19">
        <v>2.1515759999999999</v>
      </c>
      <c r="F564" s="19">
        <v>0.48750070000000001</v>
      </c>
      <c r="G564" s="19">
        <v>1.7991649999999999</v>
      </c>
      <c r="H564" s="19">
        <v>0</v>
      </c>
      <c r="I564" s="19">
        <v>0</v>
      </c>
      <c r="J564" s="19">
        <v>0</v>
      </c>
    </row>
    <row r="565" spans="1:10" x14ac:dyDescent="0.3">
      <c r="A565" s="19" t="str">
        <f>B380&amp;C542&amp;D565</f>
        <v>PENETRACION (%)T.Zumo+Horchata+MostoALTA Y MEDIA ALTA</v>
      </c>
      <c r="B565" s="19">
        <v>0</v>
      </c>
      <c r="C565" s="19">
        <v>0</v>
      </c>
      <c r="D565" s="19" t="s">
        <v>161</v>
      </c>
      <c r="E565" s="19">
        <v>1.4252480000000001</v>
      </c>
      <c r="F565" s="19">
        <v>1.801356</v>
      </c>
      <c r="G565" s="19">
        <v>1.0758019999999999</v>
      </c>
      <c r="H565" s="19">
        <v>0</v>
      </c>
      <c r="I565" s="19">
        <v>0</v>
      </c>
      <c r="J565" s="19">
        <v>0</v>
      </c>
    </row>
    <row r="566" spans="1:10" x14ac:dyDescent="0.3">
      <c r="A566" s="19" t="str">
        <f>B380&amp;C542&amp;D566</f>
        <v>PENETRACION (%)T.Zumo+Horchata+MostoMEDIA</v>
      </c>
      <c r="B566" s="19">
        <v>0</v>
      </c>
      <c r="C566" s="19">
        <v>0</v>
      </c>
      <c r="D566" s="19" t="s">
        <v>162</v>
      </c>
      <c r="E566" s="19">
        <v>2.794527</v>
      </c>
      <c r="F566" s="19">
        <v>3.3534060000000001</v>
      </c>
      <c r="G566" s="19">
        <v>1.090252</v>
      </c>
      <c r="H566" s="19">
        <v>0</v>
      </c>
      <c r="I566" s="19">
        <v>0</v>
      </c>
      <c r="J566" s="19">
        <v>0</v>
      </c>
    </row>
    <row r="567" spans="1:10" x14ac:dyDescent="0.3">
      <c r="A567" s="19" t="str">
        <f>B380&amp;C542&amp;D567</f>
        <v>PENETRACION (%)T.Zumo+Horchata+MostoMEDIA BAJA</v>
      </c>
      <c r="B567" s="19">
        <v>0</v>
      </c>
      <c r="C567" s="19">
        <v>0</v>
      </c>
      <c r="D567" s="19" t="s">
        <v>163</v>
      </c>
      <c r="E567" s="19">
        <v>1.4328780000000001</v>
      </c>
      <c r="F567" s="19">
        <v>1.5411330000000001</v>
      </c>
      <c r="G567" s="19">
        <v>1.0541320000000001</v>
      </c>
      <c r="H567" s="19">
        <v>0</v>
      </c>
      <c r="I567" s="19">
        <v>0</v>
      </c>
      <c r="J567" s="19">
        <v>0</v>
      </c>
    </row>
    <row r="568" spans="1:10" x14ac:dyDescent="0.3">
      <c r="A568" s="19" t="str">
        <f>B380&amp;C542&amp;D568</f>
        <v>PENETRACION (%)T.Zumo+Horchata+MostoBAJA</v>
      </c>
      <c r="B568" s="19">
        <v>0</v>
      </c>
      <c r="C568" s="19">
        <v>0</v>
      </c>
      <c r="D568" s="19" t="s">
        <v>164</v>
      </c>
      <c r="E568" s="19">
        <v>2.5059230000000001</v>
      </c>
      <c r="F568" s="19">
        <v>8.1627569999999992</v>
      </c>
      <c r="G568" s="19">
        <v>2.1003250000000002</v>
      </c>
      <c r="H568" s="19">
        <v>0</v>
      </c>
      <c r="I568" s="19">
        <v>0</v>
      </c>
      <c r="J568" s="19">
        <v>0</v>
      </c>
    </row>
    <row r="569" spans="1:10" x14ac:dyDescent="0.3">
      <c r="A569" s="19" t="str">
        <f>B380&amp;C569&amp;D569</f>
        <v>PENETRACION (%)Agua EnvasadaT.ESPAÑA</v>
      </c>
      <c r="B569" s="19">
        <v>0</v>
      </c>
      <c r="C569" s="19" t="s">
        <v>109</v>
      </c>
      <c r="D569" s="19" t="s">
        <v>59</v>
      </c>
      <c r="E569" s="19">
        <v>10.95551</v>
      </c>
      <c r="F569" s="19">
        <v>10.74724</v>
      </c>
      <c r="G569" s="19">
        <v>12.42736</v>
      </c>
      <c r="H569" s="19">
        <v>0</v>
      </c>
      <c r="I569" s="19">
        <v>0</v>
      </c>
      <c r="J569" s="19">
        <v>0</v>
      </c>
    </row>
    <row r="570" spans="1:10" x14ac:dyDescent="0.3">
      <c r="A570" s="19" t="str">
        <f>B380&amp;C569&amp;D570</f>
        <v>PENETRACION (%)Agua EnvasadaBCN AM</v>
      </c>
      <c r="B570" s="19">
        <v>0</v>
      </c>
      <c r="C570" s="19">
        <v>0</v>
      </c>
      <c r="D570" s="19" t="s">
        <v>147</v>
      </c>
      <c r="E570" s="19">
        <v>9.3952919999999995</v>
      </c>
      <c r="F570" s="19">
        <v>14.029</v>
      </c>
      <c r="G570" s="19">
        <v>21.318159999999999</v>
      </c>
      <c r="H570" s="19">
        <v>0</v>
      </c>
      <c r="I570" s="19">
        <v>0</v>
      </c>
      <c r="J570" s="19">
        <v>0</v>
      </c>
    </row>
    <row r="571" spans="1:10" x14ac:dyDescent="0.3">
      <c r="A571" s="19" t="str">
        <f>B380&amp;C569&amp;D571</f>
        <v>PENETRACION (%)Agua EnvasadaREST.CAT ARAGON</v>
      </c>
      <c r="B571" s="19">
        <v>0</v>
      </c>
      <c r="C571" s="19">
        <v>0</v>
      </c>
      <c r="D571" s="19" t="s">
        <v>148</v>
      </c>
      <c r="E571" s="19">
        <v>12.4939</v>
      </c>
      <c r="F571" s="19">
        <v>15.639659999999999</v>
      </c>
      <c r="G571" s="19">
        <v>15.70964</v>
      </c>
      <c r="H571" s="19">
        <v>0</v>
      </c>
      <c r="I571" s="19">
        <v>0</v>
      </c>
      <c r="J571" s="19">
        <v>0</v>
      </c>
    </row>
    <row r="572" spans="1:10" x14ac:dyDescent="0.3">
      <c r="A572" s="19" t="str">
        <f>B380&amp;C569&amp;D572</f>
        <v>PENETRACION (%)Agua EnvasadaLEVANTE</v>
      </c>
      <c r="B572" s="19">
        <v>0</v>
      </c>
      <c r="C572" s="19">
        <v>0</v>
      </c>
      <c r="D572" s="19" t="s">
        <v>149</v>
      </c>
      <c r="E572" s="19">
        <v>13.909219999999999</v>
      </c>
      <c r="F572" s="19">
        <v>12.607340000000001</v>
      </c>
      <c r="G572" s="19">
        <v>13.907030000000001</v>
      </c>
      <c r="H572" s="19">
        <v>0</v>
      </c>
      <c r="I572" s="19">
        <v>0</v>
      </c>
      <c r="J572" s="19">
        <v>0</v>
      </c>
    </row>
    <row r="573" spans="1:10" x14ac:dyDescent="0.3">
      <c r="A573" s="19" t="str">
        <f>B380&amp;C569&amp;D573</f>
        <v>PENETRACION (%)Agua EnvasadaANDALUCIA</v>
      </c>
      <c r="B573" s="19">
        <v>0</v>
      </c>
      <c r="C573" s="19">
        <v>0</v>
      </c>
      <c r="D573" s="19" t="s">
        <v>150</v>
      </c>
      <c r="E573" s="19">
        <v>12.19702</v>
      </c>
      <c r="F573" s="19">
        <v>8.8374000000000006</v>
      </c>
      <c r="G573" s="19">
        <v>11.191240000000001</v>
      </c>
      <c r="H573" s="19">
        <v>0</v>
      </c>
      <c r="I573" s="19">
        <v>0</v>
      </c>
      <c r="J573" s="19">
        <v>0</v>
      </c>
    </row>
    <row r="574" spans="1:10" x14ac:dyDescent="0.3">
      <c r="A574" s="19" t="str">
        <f>B380&amp;C569&amp;D574</f>
        <v>PENETRACION (%)Agua EnvasadaMDD AM</v>
      </c>
      <c r="B574" s="19">
        <v>0</v>
      </c>
      <c r="C574" s="19">
        <v>0</v>
      </c>
      <c r="D574" s="19" t="s">
        <v>151</v>
      </c>
      <c r="E574" s="19">
        <v>10.37799</v>
      </c>
      <c r="F574" s="19">
        <v>7.5092840000000001</v>
      </c>
      <c r="G574" s="19">
        <v>9.9643080000000008</v>
      </c>
      <c r="H574" s="19">
        <v>0</v>
      </c>
      <c r="I574" s="19">
        <v>0</v>
      </c>
      <c r="J574" s="19">
        <v>0</v>
      </c>
    </row>
    <row r="575" spans="1:10" x14ac:dyDescent="0.3">
      <c r="A575" s="19" t="str">
        <f>B380&amp;C569&amp;D575</f>
        <v>PENETRACION (%)Agua EnvasadaRTO CENTRO</v>
      </c>
      <c r="B575" s="19">
        <v>0</v>
      </c>
      <c r="C575" s="19">
        <v>0</v>
      </c>
      <c r="D575" s="19" t="s">
        <v>152</v>
      </c>
      <c r="E575" s="19">
        <v>10.60877</v>
      </c>
      <c r="F575" s="19">
        <v>10.53675</v>
      </c>
      <c r="G575" s="19">
        <v>11.701420000000001</v>
      </c>
      <c r="H575" s="19">
        <v>0</v>
      </c>
      <c r="I575" s="19">
        <v>0</v>
      </c>
      <c r="J575" s="19">
        <v>0</v>
      </c>
    </row>
    <row r="576" spans="1:10" x14ac:dyDescent="0.3">
      <c r="A576" s="19" t="str">
        <f>B380&amp;C569&amp;D576</f>
        <v>PENETRACION (%)Agua EnvasadaNORTE-CENTRO</v>
      </c>
      <c r="B576" s="19">
        <v>0</v>
      </c>
      <c r="C576" s="19">
        <v>0</v>
      </c>
      <c r="D576" s="19" t="s">
        <v>153</v>
      </c>
      <c r="E576" s="19">
        <v>9.9276759999999999</v>
      </c>
      <c r="F576" s="19">
        <v>10.641</v>
      </c>
      <c r="G576" s="19">
        <v>10.947939999999999</v>
      </c>
      <c r="H576" s="19">
        <v>0</v>
      </c>
      <c r="I576" s="19">
        <v>0</v>
      </c>
      <c r="J576" s="19">
        <v>0</v>
      </c>
    </row>
    <row r="577" spans="1:10" x14ac:dyDescent="0.3">
      <c r="A577" s="19" t="str">
        <f>B380&amp;C569&amp;D577</f>
        <v>PENETRACION (%)Agua EnvasadaNOROESTE</v>
      </c>
      <c r="B577" s="19">
        <v>0</v>
      </c>
      <c r="C577" s="19">
        <v>0</v>
      </c>
      <c r="D577" s="19" t="s">
        <v>154</v>
      </c>
      <c r="E577" s="19">
        <v>13.57841</v>
      </c>
      <c r="F577" s="19">
        <v>14.937390000000001</v>
      </c>
      <c r="G577" s="19">
        <v>12.795680000000001</v>
      </c>
      <c r="H577" s="19">
        <v>0</v>
      </c>
      <c r="I577" s="19">
        <v>0</v>
      </c>
      <c r="J577" s="19">
        <v>0</v>
      </c>
    </row>
    <row r="578" spans="1:10" x14ac:dyDescent="0.3">
      <c r="A578" s="19" t="str">
        <f>B380&amp;C569&amp;D578</f>
        <v>PENETRACION (%)Agua Envasada&lt;2MIL</v>
      </c>
      <c r="B578" s="19">
        <v>0</v>
      </c>
      <c r="C578" s="19">
        <v>0</v>
      </c>
      <c r="D578" s="19" t="s">
        <v>29</v>
      </c>
      <c r="E578" s="19">
        <v>11.99403</v>
      </c>
      <c r="F578" s="19">
        <v>6.4565229999999998</v>
      </c>
      <c r="G578" s="19">
        <v>6.5358299999999998</v>
      </c>
      <c r="H578" s="19">
        <v>0</v>
      </c>
      <c r="I578" s="19">
        <v>0</v>
      </c>
      <c r="J578" s="19">
        <v>0</v>
      </c>
    </row>
    <row r="579" spans="1:10" x14ac:dyDescent="0.3">
      <c r="A579" s="19" t="str">
        <f>B380&amp;C569&amp;D579</f>
        <v>PENETRACION (%)Agua Envasada2-5MIL</v>
      </c>
      <c r="B579" s="19">
        <v>0</v>
      </c>
      <c r="C579" s="19">
        <v>0</v>
      </c>
      <c r="D579" s="19" t="s">
        <v>32</v>
      </c>
      <c r="E579" s="19">
        <v>12.888070000000001</v>
      </c>
      <c r="F579" s="19">
        <v>17.076409999999999</v>
      </c>
      <c r="G579" s="19">
        <v>14.12354</v>
      </c>
      <c r="H579" s="19">
        <v>0</v>
      </c>
      <c r="I579" s="19">
        <v>0</v>
      </c>
      <c r="J579" s="19">
        <v>0</v>
      </c>
    </row>
    <row r="580" spans="1:10" x14ac:dyDescent="0.3">
      <c r="A580" s="19" t="str">
        <f>B380&amp;C569&amp;D580</f>
        <v>PENETRACION (%)Agua Envasada5-10MIL</v>
      </c>
      <c r="B580" s="19">
        <v>0</v>
      </c>
      <c r="C580" s="19">
        <v>0</v>
      </c>
      <c r="D580" s="19" t="s">
        <v>34</v>
      </c>
      <c r="E580" s="19">
        <v>16.956759999999999</v>
      </c>
      <c r="F580" s="19">
        <v>16.39584</v>
      </c>
      <c r="G580" s="19">
        <v>15.915800000000001</v>
      </c>
      <c r="H580" s="19">
        <v>0</v>
      </c>
      <c r="I580" s="19">
        <v>0</v>
      </c>
      <c r="J580" s="19">
        <v>0</v>
      </c>
    </row>
    <row r="581" spans="1:10" x14ac:dyDescent="0.3">
      <c r="A581" s="19" t="str">
        <f>B380&amp;C569&amp;D581</f>
        <v>PENETRACION (%)Agua Envasada10-30MIL</v>
      </c>
      <c r="B581" s="19">
        <v>0</v>
      </c>
      <c r="C581" s="19">
        <v>0</v>
      </c>
      <c r="D581" s="19" t="s">
        <v>36</v>
      </c>
      <c r="E581" s="19">
        <v>12.52122</v>
      </c>
      <c r="F581" s="19">
        <v>9.3543160000000007</v>
      </c>
      <c r="G581" s="19">
        <v>14.834809999999999</v>
      </c>
      <c r="H581" s="19">
        <v>0</v>
      </c>
      <c r="I581" s="19">
        <v>0</v>
      </c>
      <c r="J581" s="19">
        <v>0</v>
      </c>
    </row>
    <row r="582" spans="1:10" x14ac:dyDescent="0.3">
      <c r="A582" s="19" t="str">
        <f>B380&amp;C569&amp;D582</f>
        <v>PENETRACION (%)Agua Envasada30-100MIL</v>
      </c>
      <c r="B582" s="19">
        <v>0</v>
      </c>
      <c r="C582" s="19">
        <v>0</v>
      </c>
      <c r="D582" s="19" t="s">
        <v>38</v>
      </c>
      <c r="E582" s="19">
        <v>11.22377</v>
      </c>
      <c r="F582" s="19">
        <v>12.399139999999999</v>
      </c>
      <c r="G582" s="19">
        <v>12.32999</v>
      </c>
      <c r="H582" s="19">
        <v>0</v>
      </c>
      <c r="I582" s="19">
        <v>0</v>
      </c>
      <c r="J582" s="19">
        <v>0</v>
      </c>
    </row>
    <row r="583" spans="1:10" x14ac:dyDescent="0.3">
      <c r="A583" s="19" t="str">
        <f>B380&amp;C569&amp;D583</f>
        <v>PENETRACION (%)Agua Envasada100-200MIL</v>
      </c>
      <c r="B583" s="19">
        <v>0</v>
      </c>
      <c r="C583" s="19">
        <v>0</v>
      </c>
      <c r="D583" s="19" t="s">
        <v>40</v>
      </c>
      <c r="E583" s="19">
        <v>10.17891</v>
      </c>
      <c r="F583" s="19">
        <v>8.4342380000000006</v>
      </c>
      <c r="G583" s="19">
        <v>16.974160000000001</v>
      </c>
      <c r="H583" s="19">
        <v>0</v>
      </c>
      <c r="I583" s="19">
        <v>0</v>
      </c>
      <c r="J583" s="19">
        <v>0</v>
      </c>
    </row>
    <row r="584" spans="1:10" x14ac:dyDescent="0.3">
      <c r="A584" s="19" t="str">
        <f>B380&amp;C569&amp;D584</f>
        <v>PENETRACION (%)Agua Envasada200-500MIL</v>
      </c>
      <c r="B584" s="19">
        <v>0</v>
      </c>
      <c r="C584" s="19">
        <v>0</v>
      </c>
      <c r="D584" s="19" t="s">
        <v>42</v>
      </c>
      <c r="E584" s="19">
        <v>9.5433109999999992</v>
      </c>
      <c r="F584" s="19">
        <v>11.71743</v>
      </c>
      <c r="G584" s="19">
        <v>8.8949870000000004</v>
      </c>
      <c r="H584" s="19">
        <v>0</v>
      </c>
      <c r="I584" s="19">
        <v>0</v>
      </c>
      <c r="J584" s="19">
        <v>0</v>
      </c>
    </row>
    <row r="585" spans="1:10" x14ac:dyDescent="0.3">
      <c r="A585" s="19" t="str">
        <f>B380&amp;C569&amp;D585</f>
        <v>PENETRACION (%)Agua Envasada&gt;500MIL</v>
      </c>
      <c r="B585" s="19">
        <v>0</v>
      </c>
      <c r="C585" s="19">
        <v>0</v>
      </c>
      <c r="D585" s="19" t="s">
        <v>44</v>
      </c>
      <c r="E585" s="19">
        <v>9.5943249999999995</v>
      </c>
      <c r="F585" s="19">
        <v>9.7741559999999996</v>
      </c>
      <c r="G585" s="19">
        <v>10.37082</v>
      </c>
      <c r="H585" s="19">
        <v>0</v>
      </c>
      <c r="I585" s="19">
        <v>0</v>
      </c>
      <c r="J585" s="19">
        <v>0</v>
      </c>
    </row>
    <row r="586" spans="1:10" x14ac:dyDescent="0.3">
      <c r="A586" s="19" t="str">
        <f>B380&amp;C569&amp;D586</f>
        <v>PENETRACION (%)Agua EnvasadaDE 15 A 19 AÑOS</v>
      </c>
      <c r="B586" s="19">
        <v>0</v>
      </c>
      <c r="C586" s="19">
        <v>0</v>
      </c>
      <c r="D586" s="19" t="s">
        <v>155</v>
      </c>
      <c r="E586" s="19">
        <v>16.457850000000001</v>
      </c>
      <c r="F586" s="19">
        <v>8.6473639999999996</v>
      </c>
      <c r="G586" s="19">
        <v>11.16746</v>
      </c>
      <c r="H586" s="19">
        <v>0</v>
      </c>
      <c r="I586" s="19">
        <v>0</v>
      </c>
      <c r="J586" s="19">
        <v>0</v>
      </c>
    </row>
    <row r="587" spans="1:10" x14ac:dyDescent="0.3">
      <c r="A587" s="19" t="str">
        <f>B380&amp;C569&amp;D587</f>
        <v>PENETRACION (%)Agua EnvasadaDE 20 A 24 AÑOS</v>
      </c>
      <c r="B587" s="19">
        <v>0</v>
      </c>
      <c r="C587" s="19">
        <v>0</v>
      </c>
      <c r="D587" s="19" t="s">
        <v>156</v>
      </c>
      <c r="E587" s="19">
        <v>11.831390000000001</v>
      </c>
      <c r="F587" s="19">
        <v>11.92966</v>
      </c>
      <c r="G587" s="19">
        <v>14.28008</v>
      </c>
      <c r="H587" s="19">
        <v>0</v>
      </c>
      <c r="I587" s="19">
        <v>0</v>
      </c>
      <c r="J587" s="19">
        <v>0</v>
      </c>
    </row>
    <row r="588" spans="1:10" x14ac:dyDescent="0.3">
      <c r="A588" s="19" t="str">
        <f>B380&amp;C569&amp;D588</f>
        <v>PENETRACION (%)Agua EnvasadaDE 25 A 34 AÑOS</v>
      </c>
      <c r="B588" s="19">
        <v>0</v>
      </c>
      <c r="C588" s="19">
        <v>0</v>
      </c>
      <c r="D588" s="19" t="s">
        <v>157</v>
      </c>
      <c r="E588" s="19">
        <v>15.577249999999999</v>
      </c>
      <c r="F588" s="19">
        <v>12.662409999999999</v>
      </c>
      <c r="G588" s="19">
        <v>11.068680000000001</v>
      </c>
      <c r="H588" s="19">
        <v>0</v>
      </c>
      <c r="I588" s="19">
        <v>0</v>
      </c>
      <c r="J588" s="19">
        <v>0</v>
      </c>
    </row>
    <row r="589" spans="1:10" x14ac:dyDescent="0.3">
      <c r="A589" s="19" t="str">
        <f>B380&amp;C569&amp;D589</f>
        <v>PENETRACION (%)Agua EnvasadaDE 35 A 49 AÑOS</v>
      </c>
      <c r="B589" s="19">
        <v>0</v>
      </c>
      <c r="C589" s="19">
        <v>0</v>
      </c>
      <c r="D589" s="19" t="s">
        <v>158</v>
      </c>
      <c r="E589" s="19">
        <v>12.54013</v>
      </c>
      <c r="F589" s="19">
        <v>13.21503</v>
      </c>
      <c r="G589" s="19">
        <v>16.874790000000001</v>
      </c>
      <c r="H589" s="19">
        <v>0</v>
      </c>
      <c r="I589" s="19">
        <v>0</v>
      </c>
      <c r="J589" s="19">
        <v>0</v>
      </c>
    </row>
    <row r="590" spans="1:10" x14ac:dyDescent="0.3">
      <c r="A590" s="19" t="str">
        <f>B380&amp;C569&amp;D590</f>
        <v>PENETRACION (%)Agua EnvasadaDE 50 A 59 AÑOS</v>
      </c>
      <c r="B590" s="19">
        <v>0</v>
      </c>
      <c r="C590" s="19">
        <v>0</v>
      </c>
      <c r="D590" s="19" t="s">
        <v>159</v>
      </c>
      <c r="E590" s="19">
        <v>11.488350000000001</v>
      </c>
      <c r="F590" s="19">
        <v>11.136609999999999</v>
      </c>
      <c r="G590" s="19">
        <v>14.049659999999999</v>
      </c>
      <c r="H590" s="19">
        <v>0</v>
      </c>
      <c r="I590" s="19">
        <v>0</v>
      </c>
      <c r="J590" s="19">
        <v>0</v>
      </c>
    </row>
    <row r="591" spans="1:10" x14ac:dyDescent="0.3">
      <c r="A591" s="19" t="str">
        <f>B380&amp;C569&amp;D591</f>
        <v>PENETRACION (%)Agua EnvasadaDE 60 A 75 AÑOS</v>
      </c>
      <c r="B591" s="19">
        <v>0</v>
      </c>
      <c r="C591" s="19">
        <v>0</v>
      </c>
      <c r="D591" s="19" t="s">
        <v>160</v>
      </c>
      <c r="E591" s="19">
        <v>6.6236940000000004</v>
      </c>
      <c r="F591" s="19">
        <v>8.794333</v>
      </c>
      <c r="G591" s="19">
        <v>8.3067220000000006</v>
      </c>
      <c r="H591" s="19">
        <v>0</v>
      </c>
      <c r="I591" s="19">
        <v>0</v>
      </c>
      <c r="J591" s="19">
        <v>0</v>
      </c>
    </row>
    <row r="592" spans="1:10" x14ac:dyDescent="0.3">
      <c r="A592" s="19" t="str">
        <f>B380&amp;C569&amp;D592</f>
        <v>PENETRACION (%)Agua EnvasadaALTA Y MEDIA ALTA</v>
      </c>
      <c r="B592" s="19">
        <v>0</v>
      </c>
      <c r="C592" s="19">
        <v>0</v>
      </c>
      <c r="D592" s="19" t="s">
        <v>161</v>
      </c>
      <c r="E592" s="19">
        <v>11.82973</v>
      </c>
      <c r="F592" s="19">
        <v>13.654680000000001</v>
      </c>
      <c r="G592" s="19">
        <v>13.60707</v>
      </c>
      <c r="H592" s="19">
        <v>0</v>
      </c>
      <c r="I592" s="19">
        <v>0</v>
      </c>
      <c r="J592" s="19">
        <v>0</v>
      </c>
    </row>
    <row r="593" spans="1:10" x14ac:dyDescent="0.3">
      <c r="A593" s="19" t="str">
        <f>B380&amp;C569&amp;D593</f>
        <v>PENETRACION (%)Agua EnvasadaMEDIA</v>
      </c>
      <c r="B593" s="19">
        <v>0</v>
      </c>
      <c r="C593" s="19">
        <v>0</v>
      </c>
      <c r="D593" s="19" t="s">
        <v>162</v>
      </c>
      <c r="E593" s="19">
        <v>11.456020000000001</v>
      </c>
      <c r="F593" s="19">
        <v>12.370229999999999</v>
      </c>
      <c r="G593" s="19">
        <v>13.1045</v>
      </c>
      <c r="H593" s="19">
        <v>0</v>
      </c>
      <c r="I593" s="19">
        <v>0</v>
      </c>
      <c r="J593" s="19">
        <v>0</v>
      </c>
    </row>
    <row r="594" spans="1:10" x14ac:dyDescent="0.3">
      <c r="A594" s="19" t="str">
        <f>B380&amp;C569&amp;D594</f>
        <v>PENETRACION (%)Agua EnvasadaMEDIA BAJA</v>
      </c>
      <c r="B594" s="19">
        <v>0</v>
      </c>
      <c r="C594" s="19">
        <v>0</v>
      </c>
      <c r="D594" s="19" t="s">
        <v>163</v>
      </c>
      <c r="E594" s="19">
        <v>10.558809999999999</v>
      </c>
      <c r="F594" s="19">
        <v>11.0466</v>
      </c>
      <c r="G594" s="19">
        <v>10.04749</v>
      </c>
      <c r="H594" s="19">
        <v>0</v>
      </c>
      <c r="I594" s="19">
        <v>0</v>
      </c>
      <c r="J594" s="19">
        <v>0</v>
      </c>
    </row>
    <row r="595" spans="1:10" x14ac:dyDescent="0.3">
      <c r="A595" s="19" t="str">
        <f>B380&amp;C569&amp;D595</f>
        <v>PENETRACION (%)Agua EnvasadaBAJA</v>
      </c>
      <c r="B595" s="19">
        <v>0</v>
      </c>
      <c r="C595" s="19">
        <v>0</v>
      </c>
      <c r="D595" s="19" t="s">
        <v>164</v>
      </c>
      <c r="E595" s="19">
        <v>11.83328</v>
      </c>
      <c r="F595" s="19">
        <v>5.9979050000000003</v>
      </c>
      <c r="G595" s="19">
        <v>13.32372</v>
      </c>
      <c r="H595" s="19">
        <v>0</v>
      </c>
      <c r="I595" s="19">
        <v>0</v>
      </c>
      <c r="J595" s="19">
        <v>0</v>
      </c>
    </row>
    <row r="596" spans="1:10" x14ac:dyDescent="0.3">
      <c r="A596" s="19" t="str">
        <f>B380&amp;C596&amp;D596</f>
        <v>PENETRACION (%)Bebidas RefrescantesT.ESPAÑA</v>
      </c>
      <c r="B596" s="19">
        <v>0</v>
      </c>
      <c r="C596" s="19" t="s">
        <v>110</v>
      </c>
      <c r="D596" s="19" t="s">
        <v>59</v>
      </c>
      <c r="E596" s="19">
        <v>10.694710000000001</v>
      </c>
      <c r="F596" s="19">
        <v>10.82734</v>
      </c>
      <c r="G596" s="19">
        <v>9.5729930000000003</v>
      </c>
      <c r="H596" s="19">
        <v>0</v>
      </c>
      <c r="I596" s="19">
        <v>0</v>
      </c>
      <c r="J596" s="19">
        <v>0</v>
      </c>
    </row>
    <row r="597" spans="1:10" x14ac:dyDescent="0.3">
      <c r="A597" s="19" t="str">
        <f>B380&amp;C596&amp;D597</f>
        <v>PENETRACION (%)Bebidas RefrescantesBCN AM</v>
      </c>
      <c r="B597" s="19">
        <v>0</v>
      </c>
      <c r="C597" s="19">
        <v>0</v>
      </c>
      <c r="D597" s="19" t="s">
        <v>147</v>
      </c>
      <c r="E597" s="19">
        <v>6.7906880000000003</v>
      </c>
      <c r="F597" s="19">
        <v>8.5500600000000002</v>
      </c>
      <c r="G597" s="19">
        <v>8.0338130000000003</v>
      </c>
      <c r="H597" s="19">
        <v>0</v>
      </c>
      <c r="I597" s="19">
        <v>0</v>
      </c>
      <c r="J597" s="19">
        <v>0</v>
      </c>
    </row>
    <row r="598" spans="1:10" x14ac:dyDescent="0.3">
      <c r="A598" s="19" t="str">
        <f>B380&amp;C596&amp;D598</f>
        <v>PENETRACION (%)Bebidas RefrescantesREST.CAT ARAGON</v>
      </c>
      <c r="B598" s="19">
        <v>0</v>
      </c>
      <c r="C598" s="19">
        <v>0</v>
      </c>
      <c r="D598" s="19" t="s">
        <v>148</v>
      </c>
      <c r="E598" s="19">
        <v>7.3605109999999998</v>
      </c>
      <c r="F598" s="19">
        <v>6.7535749999999997</v>
      </c>
      <c r="G598" s="19">
        <v>7.2836270000000001</v>
      </c>
      <c r="H598" s="19">
        <v>0</v>
      </c>
      <c r="I598" s="19">
        <v>0</v>
      </c>
      <c r="J598" s="19">
        <v>0</v>
      </c>
    </row>
    <row r="599" spans="1:10" x14ac:dyDescent="0.3">
      <c r="A599" s="19" t="str">
        <f>B380&amp;C596&amp;D599</f>
        <v>PENETRACION (%)Bebidas RefrescantesLEVANTE</v>
      </c>
      <c r="B599" s="19">
        <v>0</v>
      </c>
      <c r="C599" s="19">
        <v>0</v>
      </c>
      <c r="D599" s="19" t="s">
        <v>149</v>
      </c>
      <c r="E599" s="19">
        <v>12.64357</v>
      </c>
      <c r="F599" s="19">
        <v>20.013829999999999</v>
      </c>
      <c r="G599" s="19">
        <v>14.064719999999999</v>
      </c>
      <c r="H599" s="19">
        <v>0</v>
      </c>
      <c r="I599" s="19">
        <v>0</v>
      </c>
      <c r="J599" s="19">
        <v>0</v>
      </c>
    </row>
    <row r="600" spans="1:10" x14ac:dyDescent="0.3">
      <c r="A600" s="19" t="str">
        <f>B380&amp;C596&amp;D600</f>
        <v>PENETRACION (%)Bebidas RefrescantesANDALUCIA</v>
      </c>
      <c r="B600" s="19">
        <v>0</v>
      </c>
      <c r="C600" s="19">
        <v>0</v>
      </c>
      <c r="D600" s="19" t="s">
        <v>150</v>
      </c>
      <c r="E600" s="19">
        <v>13.348610000000001</v>
      </c>
      <c r="F600" s="19">
        <v>16.03762</v>
      </c>
      <c r="G600" s="19">
        <v>10.72748</v>
      </c>
      <c r="H600" s="19">
        <v>0</v>
      </c>
      <c r="I600" s="19">
        <v>0</v>
      </c>
      <c r="J600" s="19">
        <v>0</v>
      </c>
    </row>
    <row r="601" spans="1:10" x14ac:dyDescent="0.3">
      <c r="A601" s="19" t="str">
        <f>B380&amp;C596&amp;D601</f>
        <v>PENETRACION (%)Bebidas RefrescantesMDD AM</v>
      </c>
      <c r="B601" s="19">
        <v>0</v>
      </c>
      <c r="C601" s="19">
        <v>0</v>
      </c>
      <c r="D601" s="19" t="s">
        <v>151</v>
      </c>
      <c r="E601" s="19">
        <v>16.768270000000001</v>
      </c>
      <c r="F601" s="19">
        <v>12.861219999999999</v>
      </c>
      <c r="G601" s="19">
        <v>13.264480000000001</v>
      </c>
      <c r="H601" s="19">
        <v>0</v>
      </c>
      <c r="I601" s="19">
        <v>0</v>
      </c>
      <c r="J601" s="19">
        <v>0</v>
      </c>
    </row>
    <row r="602" spans="1:10" x14ac:dyDescent="0.3">
      <c r="A602" s="19" t="str">
        <f>B380&amp;C596&amp;D602</f>
        <v>PENETRACION (%)Bebidas RefrescantesRTO CENTRO</v>
      </c>
      <c r="B602" s="19">
        <v>0</v>
      </c>
      <c r="C602" s="19">
        <v>0</v>
      </c>
      <c r="D602" s="19" t="s">
        <v>152</v>
      </c>
      <c r="E602" s="19">
        <v>8.638655</v>
      </c>
      <c r="F602" s="19">
        <v>8.5023250000000008</v>
      </c>
      <c r="G602" s="19">
        <v>9.3259019999999992</v>
      </c>
      <c r="H602" s="19">
        <v>0</v>
      </c>
      <c r="I602" s="19">
        <v>0</v>
      </c>
      <c r="J602" s="19">
        <v>0</v>
      </c>
    </row>
    <row r="603" spans="1:10" x14ac:dyDescent="0.3">
      <c r="A603" s="19" t="str">
        <f>B380&amp;C596&amp;D603</f>
        <v>PENETRACION (%)Bebidas RefrescantesNORTE-CENTRO</v>
      </c>
      <c r="B603" s="19">
        <v>0</v>
      </c>
      <c r="C603" s="19">
        <v>0</v>
      </c>
      <c r="D603" s="19" t="s">
        <v>153</v>
      </c>
      <c r="E603" s="19">
        <v>10.153359999999999</v>
      </c>
      <c r="F603" s="19">
        <v>10.37622</v>
      </c>
      <c r="G603" s="19">
        <v>4.9813390000000002</v>
      </c>
      <c r="H603" s="19">
        <v>0</v>
      </c>
      <c r="I603" s="19">
        <v>0</v>
      </c>
      <c r="J603" s="19">
        <v>0</v>
      </c>
    </row>
    <row r="604" spans="1:10" x14ac:dyDescent="0.3">
      <c r="A604" s="19" t="str">
        <f>B380&amp;C596&amp;D604</f>
        <v>PENETRACION (%)Bebidas RefrescantesNOROESTE</v>
      </c>
      <c r="B604" s="19">
        <v>0</v>
      </c>
      <c r="C604" s="19">
        <v>0</v>
      </c>
      <c r="D604" s="19" t="s">
        <v>154</v>
      </c>
      <c r="E604" s="19">
        <v>12.431240000000001</v>
      </c>
      <c r="F604" s="19">
        <v>11.710089999999999</v>
      </c>
      <c r="G604" s="19">
        <v>7.6538700000000004</v>
      </c>
      <c r="H604" s="19">
        <v>0</v>
      </c>
      <c r="I604" s="19">
        <v>0</v>
      </c>
      <c r="J604" s="19">
        <v>0</v>
      </c>
    </row>
    <row r="605" spans="1:10" x14ac:dyDescent="0.3">
      <c r="A605" s="19" t="str">
        <f>B380&amp;C596&amp;D605</f>
        <v>PENETRACION (%)Bebidas Refrescantes&lt;2MIL</v>
      </c>
      <c r="B605" s="19">
        <v>0</v>
      </c>
      <c r="C605" s="19">
        <v>0</v>
      </c>
      <c r="D605" s="19" t="s">
        <v>29</v>
      </c>
      <c r="E605" s="19">
        <v>9.9050910000000005</v>
      </c>
      <c r="F605" s="19">
        <v>7.1104180000000001</v>
      </c>
      <c r="G605" s="19">
        <v>7.0651869999999999</v>
      </c>
      <c r="H605" s="19">
        <v>0</v>
      </c>
      <c r="I605" s="19">
        <v>0</v>
      </c>
      <c r="J605" s="19">
        <v>0</v>
      </c>
    </row>
    <row r="606" spans="1:10" x14ac:dyDescent="0.3">
      <c r="A606" s="19" t="str">
        <f>B380&amp;C596&amp;D606</f>
        <v>PENETRACION (%)Bebidas Refrescantes2-5MIL</v>
      </c>
      <c r="B606" s="19">
        <v>0</v>
      </c>
      <c r="C606" s="19">
        <v>0</v>
      </c>
      <c r="D606" s="19" t="s">
        <v>32</v>
      </c>
      <c r="E606" s="19">
        <v>14.19412</v>
      </c>
      <c r="F606" s="19">
        <v>8.6890920000000005</v>
      </c>
      <c r="G606" s="19">
        <v>14.883520000000001</v>
      </c>
      <c r="H606" s="19">
        <v>0</v>
      </c>
      <c r="I606" s="19">
        <v>0</v>
      </c>
      <c r="J606" s="19">
        <v>0</v>
      </c>
    </row>
    <row r="607" spans="1:10" x14ac:dyDescent="0.3">
      <c r="A607" s="19" t="str">
        <f>B380&amp;C596&amp;D607</f>
        <v>PENETRACION (%)Bebidas Refrescantes5-10MIL</v>
      </c>
      <c r="B607" s="19">
        <v>0</v>
      </c>
      <c r="C607" s="19">
        <v>0</v>
      </c>
      <c r="D607" s="19" t="s">
        <v>34</v>
      </c>
      <c r="E607" s="19">
        <v>11.42516</v>
      </c>
      <c r="F607" s="19">
        <v>18.617260000000002</v>
      </c>
      <c r="G607" s="19">
        <v>10.884829999999999</v>
      </c>
      <c r="H607" s="19">
        <v>0</v>
      </c>
      <c r="I607" s="19">
        <v>0</v>
      </c>
      <c r="J607" s="19">
        <v>0</v>
      </c>
    </row>
    <row r="608" spans="1:10" x14ac:dyDescent="0.3">
      <c r="A608" s="19" t="str">
        <f>B380&amp;C596&amp;D608</f>
        <v>PENETRACION (%)Bebidas Refrescantes10-30MIL</v>
      </c>
      <c r="B608" s="19">
        <v>0</v>
      </c>
      <c r="C608" s="19">
        <v>0</v>
      </c>
      <c r="D608" s="19" t="s">
        <v>36</v>
      </c>
      <c r="E608" s="19">
        <v>12.128080000000001</v>
      </c>
      <c r="F608" s="19">
        <v>11.937379999999999</v>
      </c>
      <c r="G608" s="19">
        <v>9.2938530000000004</v>
      </c>
      <c r="H608" s="19">
        <v>0</v>
      </c>
      <c r="I608" s="19">
        <v>0</v>
      </c>
      <c r="J608" s="19">
        <v>0</v>
      </c>
    </row>
    <row r="609" spans="1:10" x14ac:dyDescent="0.3">
      <c r="A609" s="19" t="str">
        <f>B380&amp;C596&amp;D609</f>
        <v>PENETRACION (%)Bebidas Refrescantes30-100MIL</v>
      </c>
      <c r="B609" s="19">
        <v>0</v>
      </c>
      <c r="C609" s="19">
        <v>0</v>
      </c>
      <c r="D609" s="19" t="s">
        <v>38</v>
      </c>
      <c r="E609" s="19">
        <v>11.542680000000001</v>
      </c>
      <c r="F609" s="19">
        <v>14.20374</v>
      </c>
      <c r="G609" s="19">
        <v>11.779059999999999</v>
      </c>
      <c r="H609" s="19">
        <v>0</v>
      </c>
      <c r="I609" s="19">
        <v>0</v>
      </c>
      <c r="J609" s="19">
        <v>0</v>
      </c>
    </row>
    <row r="610" spans="1:10" x14ac:dyDescent="0.3">
      <c r="A610" s="19" t="str">
        <f>B380&amp;C596&amp;D610</f>
        <v>PENETRACION (%)Bebidas Refrescantes100-200MIL</v>
      </c>
      <c r="B610" s="19">
        <v>0</v>
      </c>
      <c r="C610" s="19">
        <v>0</v>
      </c>
      <c r="D610" s="19" t="s">
        <v>40</v>
      </c>
      <c r="E610" s="19">
        <v>14.13818</v>
      </c>
      <c r="F610" s="19">
        <v>12.812279999999999</v>
      </c>
      <c r="G610" s="19">
        <v>10.036709999999999</v>
      </c>
      <c r="H610" s="19">
        <v>0</v>
      </c>
      <c r="I610" s="19">
        <v>0</v>
      </c>
      <c r="J610" s="19">
        <v>0</v>
      </c>
    </row>
    <row r="611" spans="1:10" x14ac:dyDescent="0.3">
      <c r="A611" s="19" t="str">
        <f>B380&amp;C596&amp;D611</f>
        <v>PENETRACION (%)Bebidas Refrescantes200-500MIL</v>
      </c>
      <c r="B611" s="19">
        <v>0</v>
      </c>
      <c r="C611" s="19">
        <v>0</v>
      </c>
      <c r="D611" s="19" t="s">
        <v>42</v>
      </c>
      <c r="E611" s="19">
        <v>12.74907</v>
      </c>
      <c r="F611" s="19">
        <v>18.511330000000001</v>
      </c>
      <c r="G611" s="19">
        <v>8.5663850000000004</v>
      </c>
      <c r="H611" s="19">
        <v>0</v>
      </c>
      <c r="I611" s="19">
        <v>0</v>
      </c>
      <c r="J611" s="19">
        <v>0</v>
      </c>
    </row>
    <row r="612" spans="1:10" x14ac:dyDescent="0.3">
      <c r="A612" s="19" t="str">
        <f>B380&amp;C596&amp;D612</f>
        <v>PENETRACION (%)Bebidas Refrescantes&gt;500MIL</v>
      </c>
      <c r="B612" s="19">
        <v>0</v>
      </c>
      <c r="C612" s="19">
        <v>0</v>
      </c>
      <c r="D612" s="19" t="s">
        <v>44</v>
      </c>
      <c r="E612" s="19">
        <v>7.8926420000000004</v>
      </c>
      <c r="F612" s="19">
        <v>8.1986399999999993</v>
      </c>
      <c r="G612" s="19">
        <v>8.9770959999999995</v>
      </c>
      <c r="H612" s="19">
        <v>0</v>
      </c>
      <c r="I612" s="19">
        <v>0</v>
      </c>
      <c r="J612" s="19">
        <v>0</v>
      </c>
    </row>
    <row r="613" spans="1:10" x14ac:dyDescent="0.3">
      <c r="A613" s="19" t="str">
        <f>B380&amp;C596&amp;D613</f>
        <v>PENETRACION (%)Bebidas RefrescantesDE 15 A 19 AÑOS</v>
      </c>
      <c r="B613" s="19">
        <v>0</v>
      </c>
      <c r="C613" s="19">
        <v>0</v>
      </c>
      <c r="D613" s="19" t="s">
        <v>155</v>
      </c>
      <c r="E613" s="19">
        <v>22.20581</v>
      </c>
      <c r="F613" s="19">
        <v>30.0791</v>
      </c>
      <c r="G613" s="19">
        <v>19.111740000000001</v>
      </c>
      <c r="H613" s="19">
        <v>0</v>
      </c>
      <c r="I613" s="19">
        <v>0</v>
      </c>
      <c r="J613" s="19">
        <v>0</v>
      </c>
    </row>
    <row r="614" spans="1:10" x14ac:dyDescent="0.3">
      <c r="A614" s="19" t="str">
        <f>B380&amp;C596&amp;D614</f>
        <v>PENETRACION (%)Bebidas RefrescantesDE 20 A 24 AÑOS</v>
      </c>
      <c r="B614" s="19">
        <v>0</v>
      </c>
      <c r="C614" s="19">
        <v>0</v>
      </c>
      <c r="D614" s="19" t="s">
        <v>156</v>
      </c>
      <c r="E614" s="19">
        <v>20.288430000000002</v>
      </c>
      <c r="F614" s="19">
        <v>9.8133140000000001</v>
      </c>
      <c r="G614" s="19">
        <v>13.25868</v>
      </c>
      <c r="H614" s="19">
        <v>0</v>
      </c>
      <c r="I614" s="19">
        <v>0</v>
      </c>
      <c r="J614" s="19">
        <v>0</v>
      </c>
    </row>
    <row r="615" spans="1:10" x14ac:dyDescent="0.3">
      <c r="A615" s="19" t="str">
        <f>B380&amp;C596&amp;D615</f>
        <v>PENETRACION (%)Bebidas RefrescantesDE 25 A 34 AÑOS</v>
      </c>
      <c r="B615" s="19">
        <v>0</v>
      </c>
      <c r="C615" s="19">
        <v>0</v>
      </c>
      <c r="D615" s="19" t="s">
        <v>157</v>
      </c>
      <c r="E615" s="19">
        <v>17.118200000000002</v>
      </c>
      <c r="F615" s="19">
        <v>16.787780000000001</v>
      </c>
      <c r="G615" s="19">
        <v>11.15091</v>
      </c>
      <c r="H615" s="19">
        <v>0</v>
      </c>
      <c r="I615" s="19">
        <v>0</v>
      </c>
      <c r="J615" s="19">
        <v>0</v>
      </c>
    </row>
    <row r="616" spans="1:10" x14ac:dyDescent="0.3">
      <c r="A616" s="19" t="str">
        <f>B380&amp;C596&amp;D616</f>
        <v>PENETRACION (%)Bebidas RefrescantesDE 35 A 49 AÑOS</v>
      </c>
      <c r="B616" s="19">
        <v>0</v>
      </c>
      <c r="C616" s="19">
        <v>0</v>
      </c>
      <c r="D616" s="19" t="s">
        <v>158</v>
      </c>
      <c r="E616" s="19">
        <v>12.96547</v>
      </c>
      <c r="F616" s="19">
        <v>13.18098</v>
      </c>
      <c r="G616" s="19">
        <v>10.76271</v>
      </c>
      <c r="H616" s="19">
        <v>0</v>
      </c>
      <c r="I616" s="19">
        <v>0</v>
      </c>
      <c r="J616" s="19">
        <v>0</v>
      </c>
    </row>
    <row r="617" spans="1:10" x14ac:dyDescent="0.3">
      <c r="A617" s="19" t="str">
        <f>B380&amp;C596&amp;D617</f>
        <v>PENETRACION (%)Bebidas RefrescantesDE 50 A 59 AÑOS</v>
      </c>
      <c r="B617" s="19">
        <v>0</v>
      </c>
      <c r="C617" s="19">
        <v>0</v>
      </c>
      <c r="D617" s="19" t="s">
        <v>159</v>
      </c>
      <c r="E617" s="19">
        <v>8.5887759999999993</v>
      </c>
      <c r="F617" s="19">
        <v>8.5014009999999995</v>
      </c>
      <c r="G617" s="19">
        <v>9.2673559999999995</v>
      </c>
      <c r="H617" s="19">
        <v>0</v>
      </c>
      <c r="I617" s="19">
        <v>0</v>
      </c>
      <c r="J617" s="19">
        <v>0</v>
      </c>
    </row>
    <row r="618" spans="1:10" x14ac:dyDescent="0.3">
      <c r="A618" s="19" t="str">
        <f>B380&amp;C596&amp;D618</f>
        <v>PENETRACION (%)Bebidas RefrescantesDE 60 A 75 AÑOS</v>
      </c>
      <c r="B618" s="19">
        <v>0</v>
      </c>
      <c r="C618" s="19">
        <v>0</v>
      </c>
      <c r="D618" s="19" t="s">
        <v>160</v>
      </c>
      <c r="E618" s="19">
        <v>4.8216020000000004</v>
      </c>
      <c r="F618" s="19">
        <v>6.770607</v>
      </c>
      <c r="G618" s="19">
        <v>4.4332219999999998</v>
      </c>
      <c r="H618" s="19">
        <v>0</v>
      </c>
      <c r="I618" s="19">
        <v>0</v>
      </c>
      <c r="J618" s="19">
        <v>0</v>
      </c>
    </row>
    <row r="619" spans="1:10" x14ac:dyDescent="0.3">
      <c r="A619" s="19" t="str">
        <f>B380&amp;C596&amp;D619</f>
        <v>PENETRACION (%)Bebidas RefrescantesALTA Y MEDIA ALTA</v>
      </c>
      <c r="B619" s="19">
        <v>0</v>
      </c>
      <c r="C619" s="19">
        <v>0</v>
      </c>
      <c r="D619" s="19" t="s">
        <v>161</v>
      </c>
      <c r="E619" s="19">
        <v>9.6742799999999995</v>
      </c>
      <c r="F619" s="19">
        <v>14.151910000000001</v>
      </c>
      <c r="G619" s="19">
        <v>11.58297</v>
      </c>
      <c r="H619" s="19">
        <v>0</v>
      </c>
      <c r="I619" s="19">
        <v>0</v>
      </c>
      <c r="J619" s="19">
        <v>0</v>
      </c>
    </row>
    <row r="620" spans="1:10" x14ac:dyDescent="0.3">
      <c r="A620" s="19" t="str">
        <f>B380&amp;C596&amp;D620</f>
        <v>PENETRACION (%)Bebidas RefrescantesMEDIA</v>
      </c>
      <c r="B620" s="19">
        <v>0</v>
      </c>
      <c r="C620" s="19">
        <v>0</v>
      </c>
      <c r="D620" s="19" t="s">
        <v>162</v>
      </c>
      <c r="E620" s="19">
        <v>12.316560000000001</v>
      </c>
      <c r="F620" s="19">
        <v>10.84787</v>
      </c>
      <c r="G620" s="19">
        <v>8.0832449999999998</v>
      </c>
      <c r="H620" s="19">
        <v>0</v>
      </c>
      <c r="I620" s="19">
        <v>0</v>
      </c>
      <c r="J620" s="19">
        <v>0</v>
      </c>
    </row>
    <row r="621" spans="1:10" x14ac:dyDescent="0.3">
      <c r="A621" s="19" t="str">
        <f>B380&amp;C596&amp;D621</f>
        <v>PENETRACION (%)Bebidas RefrescantesMEDIA BAJA</v>
      </c>
      <c r="B621" s="19">
        <v>0</v>
      </c>
      <c r="C621" s="19">
        <v>0</v>
      </c>
      <c r="D621" s="19" t="s">
        <v>163</v>
      </c>
      <c r="E621" s="19">
        <v>9.8330749999999991</v>
      </c>
      <c r="F621" s="19">
        <v>9.1484950000000005</v>
      </c>
      <c r="G621" s="19">
        <v>8.3408549999999995</v>
      </c>
      <c r="H621" s="19">
        <v>0</v>
      </c>
      <c r="I621" s="19">
        <v>0</v>
      </c>
      <c r="J621" s="19">
        <v>0</v>
      </c>
    </row>
    <row r="622" spans="1:10" x14ac:dyDescent="0.3">
      <c r="A622" s="19" t="str">
        <f>B380&amp;C596&amp;D622</f>
        <v>PENETRACION (%)Bebidas RefrescantesBAJA</v>
      </c>
      <c r="B622" s="19">
        <v>0</v>
      </c>
      <c r="C622" s="19">
        <v>0</v>
      </c>
      <c r="D622" s="19" t="s">
        <v>164</v>
      </c>
      <c r="E622" s="19">
        <v>13.48211</v>
      </c>
      <c r="F622" s="19">
        <v>17.035240000000002</v>
      </c>
      <c r="G622" s="19">
        <v>13.26793</v>
      </c>
      <c r="H622" s="19">
        <v>0</v>
      </c>
      <c r="I622" s="19">
        <v>0</v>
      </c>
      <c r="J622" s="19">
        <v>0</v>
      </c>
    </row>
    <row r="623" spans="1:10" x14ac:dyDescent="0.3">
      <c r="A623" s="19" t="str">
        <f>B380&amp;C623&amp;D623</f>
        <v>PENETRACION (%).Total Bebidas CalienteT.ESPAÑA</v>
      </c>
      <c r="B623" s="19">
        <v>0</v>
      </c>
      <c r="C623" s="19" t="s">
        <v>111</v>
      </c>
      <c r="D623" s="19" t="s">
        <v>59</v>
      </c>
      <c r="E623" s="19">
        <v>3.5358049999999999</v>
      </c>
      <c r="F623" s="19">
        <v>3.947778</v>
      </c>
      <c r="G623" s="19">
        <v>3.2612670000000001</v>
      </c>
      <c r="H623" s="19">
        <v>0</v>
      </c>
      <c r="I623" s="19">
        <v>0</v>
      </c>
      <c r="J623" s="19">
        <v>0</v>
      </c>
    </row>
    <row r="624" spans="1:10" x14ac:dyDescent="0.3">
      <c r="A624" s="19" t="str">
        <f>B380&amp;C623&amp;D624</f>
        <v>PENETRACION (%).Total Bebidas CalienteBCN AM</v>
      </c>
      <c r="B624" s="19">
        <v>0</v>
      </c>
      <c r="C624" s="19">
        <v>0</v>
      </c>
      <c r="D624" s="19" t="s">
        <v>147</v>
      </c>
      <c r="E624" s="19">
        <v>9.4554489999999998</v>
      </c>
      <c r="F624" s="19">
        <v>10.74474</v>
      </c>
      <c r="G624" s="19">
        <v>3.1203470000000002</v>
      </c>
      <c r="H624" s="19">
        <v>0</v>
      </c>
      <c r="I624" s="19">
        <v>0</v>
      </c>
      <c r="J624" s="19">
        <v>0</v>
      </c>
    </row>
    <row r="625" spans="1:10" x14ac:dyDescent="0.3">
      <c r="A625" s="19" t="str">
        <f>B380&amp;C623&amp;D625</f>
        <v>PENETRACION (%).Total Bebidas CalienteREST.CAT ARAGON</v>
      </c>
      <c r="B625" s="19">
        <v>0</v>
      </c>
      <c r="C625" s="19">
        <v>0</v>
      </c>
      <c r="D625" s="19" t="s">
        <v>148</v>
      </c>
      <c r="E625" s="19">
        <v>3.0639949999999998</v>
      </c>
      <c r="F625" s="19">
        <v>2.5479949999999998</v>
      </c>
      <c r="G625" s="19">
        <v>2.9496769999999999</v>
      </c>
      <c r="H625" s="19">
        <v>0</v>
      </c>
      <c r="I625" s="19">
        <v>0</v>
      </c>
      <c r="J625" s="19">
        <v>0</v>
      </c>
    </row>
    <row r="626" spans="1:10" x14ac:dyDescent="0.3">
      <c r="A626" s="19" t="str">
        <f>B380&amp;C623&amp;D626</f>
        <v>PENETRACION (%).Total Bebidas CalienteLEVANTE</v>
      </c>
      <c r="B626" s="19">
        <v>0</v>
      </c>
      <c r="C626" s="19">
        <v>0</v>
      </c>
      <c r="D626" s="19" t="s">
        <v>149</v>
      </c>
      <c r="E626" s="19">
        <v>4.2200550000000003</v>
      </c>
      <c r="F626" s="19">
        <v>4.6661429999999999</v>
      </c>
      <c r="G626" s="19">
        <v>3.8528259999999999</v>
      </c>
      <c r="H626" s="19">
        <v>0</v>
      </c>
      <c r="I626" s="19">
        <v>0</v>
      </c>
      <c r="J626" s="19">
        <v>0</v>
      </c>
    </row>
    <row r="627" spans="1:10" x14ac:dyDescent="0.3">
      <c r="A627" s="19" t="str">
        <f>B380&amp;C623&amp;D627</f>
        <v>PENETRACION (%).Total Bebidas CalienteANDALUCIA</v>
      </c>
      <c r="B627" s="19">
        <v>0</v>
      </c>
      <c r="C627" s="19">
        <v>0</v>
      </c>
      <c r="D627" s="19" t="s">
        <v>150</v>
      </c>
      <c r="E627" s="19">
        <v>3.5507770000000001</v>
      </c>
      <c r="F627" s="19">
        <v>3.7229899999999998</v>
      </c>
      <c r="G627" s="19">
        <v>4.3600960000000004</v>
      </c>
      <c r="H627" s="19">
        <v>0</v>
      </c>
      <c r="I627" s="19">
        <v>0</v>
      </c>
      <c r="J627" s="19">
        <v>0</v>
      </c>
    </row>
    <row r="628" spans="1:10" x14ac:dyDescent="0.3">
      <c r="A628" s="19" t="str">
        <f>B380&amp;C623&amp;D628</f>
        <v>PENETRACION (%).Total Bebidas CalienteMDD AM</v>
      </c>
      <c r="B628" s="19">
        <v>0</v>
      </c>
      <c r="C628" s="19">
        <v>0</v>
      </c>
      <c r="D628" s="19" t="s">
        <v>151</v>
      </c>
      <c r="E628" s="19">
        <v>3.8724249999999998</v>
      </c>
      <c r="F628" s="19">
        <v>3.316592</v>
      </c>
      <c r="G628" s="19">
        <v>5.602214</v>
      </c>
      <c r="H628" s="19">
        <v>0</v>
      </c>
      <c r="I628" s="19">
        <v>0</v>
      </c>
      <c r="J628" s="19">
        <v>0</v>
      </c>
    </row>
    <row r="629" spans="1:10" x14ac:dyDescent="0.3">
      <c r="A629" s="19" t="str">
        <f>B380&amp;C623&amp;D629</f>
        <v>PENETRACION (%).Total Bebidas CalienteRTO CENTRO</v>
      </c>
      <c r="B629" s="19">
        <v>0</v>
      </c>
      <c r="C629" s="19">
        <v>0</v>
      </c>
      <c r="D629" s="19" t="s">
        <v>152</v>
      </c>
      <c r="E629" s="19">
        <v>3.5749330000000001</v>
      </c>
      <c r="F629" s="19">
        <v>4.3774290000000002</v>
      </c>
      <c r="G629" s="19">
        <v>5.2875899999999998</v>
      </c>
      <c r="H629" s="19">
        <v>0</v>
      </c>
      <c r="I629" s="19">
        <v>0</v>
      </c>
      <c r="J629" s="19">
        <v>0</v>
      </c>
    </row>
    <row r="630" spans="1:10" x14ac:dyDescent="0.3">
      <c r="A630" s="19" t="str">
        <f>B380&amp;C623&amp;D630</f>
        <v>PENETRACION (%).Total Bebidas CalienteNORTE-CENTRO</v>
      </c>
      <c r="B630" s="19">
        <v>0</v>
      </c>
      <c r="C630" s="19">
        <v>0</v>
      </c>
      <c r="D630" s="19" t="s">
        <v>153</v>
      </c>
      <c r="E630" s="19">
        <v>4.0096100000000003</v>
      </c>
      <c r="F630" s="19">
        <v>11.7577</v>
      </c>
      <c r="G630" s="19">
        <v>2.7491089999999998</v>
      </c>
      <c r="H630" s="19">
        <v>0</v>
      </c>
      <c r="I630" s="19">
        <v>0</v>
      </c>
      <c r="J630" s="19">
        <v>0</v>
      </c>
    </row>
    <row r="631" spans="1:10" x14ac:dyDescent="0.3">
      <c r="A631" s="19" t="str">
        <f>B380&amp;C623&amp;D631</f>
        <v>PENETRACION (%).Total Bebidas CalienteNOROESTE</v>
      </c>
      <c r="B631" s="19">
        <v>0</v>
      </c>
      <c r="C631" s="19">
        <v>0</v>
      </c>
      <c r="D631" s="19" t="s">
        <v>154</v>
      </c>
      <c r="E631" s="19">
        <v>5.1452960000000001</v>
      </c>
      <c r="F631" s="19">
        <v>4.4998709999999997</v>
      </c>
      <c r="G631" s="19">
        <v>5.1452999999999998</v>
      </c>
      <c r="H631" s="19">
        <v>0</v>
      </c>
      <c r="I631" s="19">
        <v>0</v>
      </c>
      <c r="J631" s="19">
        <v>0</v>
      </c>
    </row>
    <row r="632" spans="1:10" x14ac:dyDescent="0.3">
      <c r="A632" s="19" t="str">
        <f>B380&amp;C623&amp;D632</f>
        <v>PENETRACION (%).Total Bebidas Caliente&lt;2MIL</v>
      </c>
      <c r="B632" s="19">
        <v>0</v>
      </c>
      <c r="C632" s="19">
        <v>0</v>
      </c>
      <c r="D632" s="19" t="s">
        <v>29</v>
      </c>
      <c r="E632" s="19">
        <v>8.3595620000000004</v>
      </c>
      <c r="F632" s="19">
        <v>3.1385290000000001</v>
      </c>
      <c r="G632" s="19">
        <v>2.0648849999999999</v>
      </c>
      <c r="H632" s="19">
        <v>0</v>
      </c>
      <c r="I632" s="19">
        <v>0</v>
      </c>
      <c r="J632" s="19">
        <v>0</v>
      </c>
    </row>
    <row r="633" spans="1:10" x14ac:dyDescent="0.3">
      <c r="A633" s="19" t="str">
        <f>B380&amp;C623&amp;D633</f>
        <v>PENETRACION (%).Total Bebidas Caliente2-5MIL</v>
      </c>
      <c r="B633" s="19">
        <v>0</v>
      </c>
      <c r="C633" s="19">
        <v>0</v>
      </c>
      <c r="D633" s="19" t="s">
        <v>32</v>
      </c>
      <c r="E633" s="19">
        <v>2.1179290000000002</v>
      </c>
      <c r="F633" s="19">
        <v>11.566409999999999</v>
      </c>
      <c r="G633" s="19">
        <v>3.0081889999999998</v>
      </c>
      <c r="H633" s="19">
        <v>0</v>
      </c>
      <c r="I633" s="19">
        <v>0</v>
      </c>
      <c r="J633" s="19">
        <v>0</v>
      </c>
    </row>
    <row r="634" spans="1:10" x14ac:dyDescent="0.3">
      <c r="A634" s="19" t="str">
        <f>B380&amp;C623&amp;D634</f>
        <v>PENETRACION (%).Total Bebidas Caliente5-10MIL</v>
      </c>
      <c r="B634" s="19">
        <v>0</v>
      </c>
      <c r="C634" s="19">
        <v>0</v>
      </c>
      <c r="D634" s="19" t="s">
        <v>34</v>
      </c>
      <c r="E634" s="19">
        <v>3.2616290000000001</v>
      </c>
      <c r="F634" s="19">
        <v>2.4942639999999998</v>
      </c>
      <c r="G634" s="19">
        <v>8.5103600000000004</v>
      </c>
      <c r="H634" s="19">
        <v>0</v>
      </c>
      <c r="I634" s="19">
        <v>0</v>
      </c>
      <c r="J634" s="19">
        <v>0</v>
      </c>
    </row>
    <row r="635" spans="1:10" x14ac:dyDescent="0.3">
      <c r="A635" s="19" t="str">
        <f>B380&amp;C623&amp;D635</f>
        <v>PENETRACION (%).Total Bebidas Caliente10-30MIL</v>
      </c>
      <c r="B635" s="19">
        <v>0</v>
      </c>
      <c r="C635" s="19">
        <v>0</v>
      </c>
      <c r="D635" s="19" t="s">
        <v>36</v>
      </c>
      <c r="E635" s="19">
        <v>4.6337529999999996</v>
      </c>
      <c r="F635" s="19">
        <v>3.6992530000000001</v>
      </c>
      <c r="G635" s="19">
        <v>2.6943049999999999</v>
      </c>
      <c r="H635" s="19">
        <v>0</v>
      </c>
      <c r="I635" s="19">
        <v>0</v>
      </c>
      <c r="J635" s="19">
        <v>0</v>
      </c>
    </row>
    <row r="636" spans="1:10" x14ac:dyDescent="0.3">
      <c r="A636" s="19" t="str">
        <f>B380&amp;C623&amp;D636</f>
        <v>PENETRACION (%).Total Bebidas Caliente30-100MIL</v>
      </c>
      <c r="B636" s="19">
        <v>0</v>
      </c>
      <c r="C636" s="19">
        <v>0</v>
      </c>
      <c r="D636" s="19" t="s">
        <v>38</v>
      </c>
      <c r="E636" s="19">
        <v>2.8577859999999999</v>
      </c>
      <c r="F636" s="19">
        <v>5.2972950000000001</v>
      </c>
      <c r="G636" s="19">
        <v>4.8738320000000002</v>
      </c>
      <c r="H636" s="19">
        <v>0</v>
      </c>
      <c r="I636" s="19">
        <v>0</v>
      </c>
      <c r="J636" s="19">
        <v>0</v>
      </c>
    </row>
    <row r="637" spans="1:10" x14ac:dyDescent="0.3">
      <c r="A637" s="19" t="str">
        <f>B380&amp;C623&amp;D637</f>
        <v>PENETRACION (%).Total Bebidas Caliente100-200MIL</v>
      </c>
      <c r="B637" s="19">
        <v>0</v>
      </c>
      <c r="C637" s="19">
        <v>0</v>
      </c>
      <c r="D637" s="19" t="s">
        <v>40</v>
      </c>
      <c r="E637" s="19">
        <v>3.0935169999999999</v>
      </c>
      <c r="F637" s="19">
        <v>4.2616420000000002</v>
      </c>
      <c r="G637" s="19">
        <v>4.7229190000000001</v>
      </c>
      <c r="H637" s="19">
        <v>0</v>
      </c>
      <c r="I637" s="19">
        <v>0</v>
      </c>
      <c r="J637" s="19">
        <v>0</v>
      </c>
    </row>
    <row r="638" spans="1:10" x14ac:dyDescent="0.3">
      <c r="A638" s="19" t="str">
        <f>B380&amp;C623&amp;D638</f>
        <v>PENETRACION (%).Total Bebidas Caliente200-500MIL</v>
      </c>
      <c r="B638" s="19">
        <v>0</v>
      </c>
      <c r="C638" s="19">
        <v>0</v>
      </c>
      <c r="D638" s="19" t="s">
        <v>42</v>
      </c>
      <c r="E638" s="19">
        <v>6.0330959999999996</v>
      </c>
      <c r="F638" s="19">
        <v>6.980931</v>
      </c>
      <c r="G638" s="19">
        <v>2.9237109999999999</v>
      </c>
      <c r="H638" s="19">
        <v>0</v>
      </c>
      <c r="I638" s="19">
        <v>0</v>
      </c>
      <c r="J638" s="19">
        <v>0</v>
      </c>
    </row>
    <row r="639" spans="1:10" x14ac:dyDescent="0.3">
      <c r="A639" s="19" t="str">
        <f>B380&amp;C623&amp;D639</f>
        <v>PENETRACION (%).Total Bebidas Caliente&gt;500MIL</v>
      </c>
      <c r="B639" s="19">
        <v>0</v>
      </c>
      <c r="C639" s="19">
        <v>0</v>
      </c>
      <c r="D639" s="19" t="s">
        <v>44</v>
      </c>
      <c r="E639" s="19">
        <v>4.1583019999999999</v>
      </c>
      <c r="F639" s="19">
        <v>3.236653</v>
      </c>
      <c r="G639" s="19">
        <v>3.522275</v>
      </c>
      <c r="H639" s="19">
        <v>0</v>
      </c>
      <c r="I639" s="19">
        <v>0</v>
      </c>
      <c r="J639" s="19">
        <v>0</v>
      </c>
    </row>
    <row r="640" spans="1:10" x14ac:dyDescent="0.3">
      <c r="A640" s="19" t="str">
        <f>B380&amp;C623&amp;D640</f>
        <v>PENETRACION (%).Total Bebidas CalienteDE 15 A 19 AÑOS</v>
      </c>
      <c r="B640" s="19">
        <v>0</v>
      </c>
      <c r="C640" s="19">
        <v>0</v>
      </c>
      <c r="D640" s="19" t="s">
        <v>155</v>
      </c>
      <c r="E640" s="19">
        <v>2.2616040000000002</v>
      </c>
      <c r="F640" s="19">
        <v>12.34577</v>
      </c>
      <c r="G640" s="19">
        <v>2.3125469999999999</v>
      </c>
      <c r="H640" s="19">
        <v>0</v>
      </c>
      <c r="I640" s="19">
        <v>0</v>
      </c>
      <c r="J640" s="19">
        <v>0</v>
      </c>
    </row>
    <row r="641" spans="1:10" x14ac:dyDescent="0.3">
      <c r="A641" s="19" t="str">
        <f>B380&amp;C623&amp;D641</f>
        <v>PENETRACION (%).Total Bebidas CalienteDE 20 A 24 AÑOS</v>
      </c>
      <c r="B641" s="19">
        <v>0</v>
      </c>
      <c r="C641" s="19">
        <v>0</v>
      </c>
      <c r="D641" s="19" t="s">
        <v>156</v>
      </c>
      <c r="E641" s="19">
        <v>2.7635670000000001</v>
      </c>
      <c r="F641" s="19">
        <v>1.819882</v>
      </c>
      <c r="G641" s="19">
        <v>3.7522060000000002</v>
      </c>
      <c r="H641" s="19">
        <v>0</v>
      </c>
      <c r="I641" s="19">
        <v>0</v>
      </c>
      <c r="J641" s="19">
        <v>0</v>
      </c>
    </row>
    <row r="642" spans="1:10" x14ac:dyDescent="0.3">
      <c r="A642" s="19" t="str">
        <f>B380&amp;C623&amp;D642</f>
        <v>PENETRACION (%).Total Bebidas CalienteDE 25 A 34 AÑOS</v>
      </c>
      <c r="B642" s="19">
        <v>0</v>
      </c>
      <c r="C642" s="19">
        <v>0</v>
      </c>
      <c r="D642" s="19" t="s">
        <v>157</v>
      </c>
      <c r="E642" s="19">
        <v>3.9666800000000002</v>
      </c>
      <c r="F642" s="19">
        <v>7.1956730000000002</v>
      </c>
      <c r="G642" s="19">
        <v>4.5166209999999998</v>
      </c>
      <c r="H642" s="19">
        <v>0</v>
      </c>
      <c r="I642" s="19">
        <v>0</v>
      </c>
      <c r="J642" s="19">
        <v>0</v>
      </c>
    </row>
    <row r="643" spans="1:10" x14ac:dyDescent="0.3">
      <c r="A643" s="19" t="str">
        <f>B380&amp;C623&amp;D643</f>
        <v>PENETRACION (%).Total Bebidas CalienteDE 35 A 49 AÑOS</v>
      </c>
      <c r="B643" s="19">
        <v>0</v>
      </c>
      <c r="C643" s="19">
        <v>0</v>
      </c>
      <c r="D643" s="19" t="s">
        <v>158</v>
      </c>
      <c r="E643" s="19">
        <v>4.4681340000000001</v>
      </c>
      <c r="F643" s="19">
        <v>4.1323740000000004</v>
      </c>
      <c r="G643" s="19">
        <v>4.4825020000000002</v>
      </c>
      <c r="H643" s="19">
        <v>0</v>
      </c>
      <c r="I643" s="19">
        <v>0</v>
      </c>
      <c r="J643" s="19">
        <v>0</v>
      </c>
    </row>
    <row r="644" spans="1:10" x14ac:dyDescent="0.3">
      <c r="A644" s="19" t="str">
        <f>B380&amp;C623&amp;D644</f>
        <v>PENETRACION (%).Total Bebidas CalienteDE 50 A 59 AÑOS</v>
      </c>
      <c r="B644" s="19">
        <v>0</v>
      </c>
      <c r="C644" s="19">
        <v>0</v>
      </c>
      <c r="D644" s="19" t="s">
        <v>159</v>
      </c>
      <c r="E644" s="19">
        <v>3.6858179999999998</v>
      </c>
      <c r="F644" s="19">
        <v>3.6721080000000001</v>
      </c>
      <c r="G644" s="19">
        <v>3.5269349999999999</v>
      </c>
      <c r="H644" s="19">
        <v>0</v>
      </c>
      <c r="I644" s="19">
        <v>0</v>
      </c>
      <c r="J644" s="19">
        <v>0</v>
      </c>
    </row>
    <row r="645" spans="1:10" x14ac:dyDescent="0.3">
      <c r="A645" s="19" t="str">
        <f>B380&amp;C623&amp;D645</f>
        <v>PENETRACION (%).Total Bebidas CalienteDE 60 A 75 AÑOS</v>
      </c>
      <c r="B645" s="19">
        <v>0</v>
      </c>
      <c r="C645" s="19">
        <v>0</v>
      </c>
      <c r="D645" s="19" t="s">
        <v>160</v>
      </c>
      <c r="E645" s="19">
        <v>2.8973</v>
      </c>
      <c r="F645" s="19">
        <v>8.1429729999999996</v>
      </c>
      <c r="G645" s="19">
        <v>4.753463</v>
      </c>
      <c r="H645" s="19">
        <v>0</v>
      </c>
      <c r="I645" s="19">
        <v>0</v>
      </c>
      <c r="J645" s="19">
        <v>0</v>
      </c>
    </row>
    <row r="646" spans="1:10" x14ac:dyDescent="0.3">
      <c r="A646" s="19" t="str">
        <f>B380&amp;C623&amp;D646</f>
        <v>PENETRACION (%).Total Bebidas CalienteALTA Y MEDIA ALTA</v>
      </c>
      <c r="B646" s="19">
        <v>0</v>
      </c>
      <c r="C646" s="19">
        <v>0</v>
      </c>
      <c r="D646" s="19" t="s">
        <v>161</v>
      </c>
      <c r="E646" s="19">
        <v>2.700536</v>
      </c>
      <c r="F646" s="19">
        <v>3.315744</v>
      </c>
      <c r="G646" s="19">
        <v>2.2129479999999999</v>
      </c>
      <c r="H646" s="19">
        <v>0</v>
      </c>
      <c r="I646" s="19">
        <v>0</v>
      </c>
      <c r="J646" s="19">
        <v>0</v>
      </c>
    </row>
    <row r="647" spans="1:10" x14ac:dyDescent="0.3">
      <c r="A647" s="19" t="str">
        <f>B380&amp;C623&amp;D647</f>
        <v>PENETRACION (%).Total Bebidas CalienteMEDIA</v>
      </c>
      <c r="B647" s="19">
        <v>0</v>
      </c>
      <c r="C647" s="19">
        <v>0</v>
      </c>
      <c r="D647" s="19" t="s">
        <v>162</v>
      </c>
      <c r="E647" s="19">
        <v>4.2288779999999999</v>
      </c>
      <c r="F647" s="19">
        <v>3.3007200000000001</v>
      </c>
      <c r="G647" s="19">
        <v>4.4851929999999998</v>
      </c>
      <c r="H647" s="19">
        <v>0</v>
      </c>
      <c r="I647" s="19">
        <v>0</v>
      </c>
      <c r="J647" s="19">
        <v>0</v>
      </c>
    </row>
    <row r="648" spans="1:10" x14ac:dyDescent="0.3">
      <c r="A648" s="19" t="str">
        <f>B380&amp;C623&amp;D648</f>
        <v>PENETRACION (%).Total Bebidas CalienteMEDIA BAJA</v>
      </c>
      <c r="B648" s="19">
        <v>0</v>
      </c>
      <c r="C648" s="19">
        <v>0</v>
      </c>
      <c r="D648" s="19" t="s">
        <v>163</v>
      </c>
      <c r="E648" s="19">
        <v>4.4252089999999997</v>
      </c>
      <c r="F648" s="19">
        <v>5.9779030000000004</v>
      </c>
      <c r="G648" s="19">
        <v>3.0184890000000002</v>
      </c>
      <c r="H648" s="19">
        <v>0</v>
      </c>
      <c r="I648" s="19">
        <v>0</v>
      </c>
      <c r="J648" s="19">
        <v>0</v>
      </c>
    </row>
    <row r="649" spans="1:10" x14ac:dyDescent="0.3">
      <c r="A649" s="19" t="str">
        <f>B380&amp;C623&amp;D649</f>
        <v>PENETRACION (%).Total Bebidas CalienteBAJA</v>
      </c>
      <c r="B649" s="19">
        <v>0</v>
      </c>
      <c r="C649" s="19">
        <v>0</v>
      </c>
      <c r="D649" s="19" t="s">
        <v>164</v>
      </c>
      <c r="E649" s="19">
        <v>3.8455680000000001</v>
      </c>
      <c r="F649" s="19">
        <v>6.0405030000000002</v>
      </c>
      <c r="G649" s="19">
        <v>4.912852</v>
      </c>
      <c r="H649" s="19">
        <v>0</v>
      </c>
      <c r="I649" s="19">
        <v>0</v>
      </c>
      <c r="J649" s="19">
        <v>0</v>
      </c>
    </row>
    <row r="650" spans="1:10" x14ac:dyDescent="0.3">
      <c r="A650" s="19" t="str">
        <f>B380&amp;C650&amp;D650</f>
        <v>PENETRACION (%)CafeT.ESPAÑA</v>
      </c>
      <c r="B650" s="19">
        <v>0</v>
      </c>
      <c r="C650" s="19" t="s">
        <v>112</v>
      </c>
      <c r="D650" s="19" t="s">
        <v>59</v>
      </c>
      <c r="E650" s="19">
        <v>1.347804</v>
      </c>
      <c r="F650" s="19">
        <v>1.7898689999999999</v>
      </c>
      <c r="G650" s="19">
        <v>1.262956</v>
      </c>
      <c r="H650" s="19">
        <v>0</v>
      </c>
      <c r="I650" s="19">
        <v>0</v>
      </c>
      <c r="J650" s="19">
        <v>0</v>
      </c>
    </row>
    <row r="651" spans="1:10" x14ac:dyDescent="0.3">
      <c r="A651" s="19" t="str">
        <f>B380&amp;C650&amp;D651</f>
        <v>PENETRACION (%)CafeBCN AM</v>
      </c>
      <c r="B651" s="19">
        <v>0</v>
      </c>
      <c r="C651" s="19">
        <v>0</v>
      </c>
      <c r="D651" s="19" t="s">
        <v>147</v>
      </c>
      <c r="E651" s="19">
        <v>1.2534890000000001</v>
      </c>
      <c r="F651" s="19">
        <v>5.447819</v>
      </c>
      <c r="G651" s="19">
        <v>2.2617150000000001</v>
      </c>
      <c r="H651" s="19">
        <v>0</v>
      </c>
      <c r="I651" s="19">
        <v>0</v>
      </c>
      <c r="J651" s="19">
        <v>0</v>
      </c>
    </row>
    <row r="652" spans="1:10" x14ac:dyDescent="0.3">
      <c r="A652" s="19" t="str">
        <f>B380&amp;C650&amp;D652</f>
        <v>PENETRACION (%)CafeREST.CAT ARAGON</v>
      </c>
      <c r="B652" s="19">
        <v>0</v>
      </c>
      <c r="C652" s="19">
        <v>0</v>
      </c>
      <c r="D652" s="19" t="s">
        <v>148</v>
      </c>
      <c r="E652" s="19">
        <v>1.760859</v>
      </c>
      <c r="F652" s="19">
        <v>1.7380450000000001</v>
      </c>
      <c r="G652" s="19">
        <v>1.715695</v>
      </c>
      <c r="H652" s="19">
        <v>0</v>
      </c>
      <c r="I652" s="19">
        <v>0</v>
      </c>
      <c r="J652" s="19">
        <v>0</v>
      </c>
    </row>
    <row r="653" spans="1:10" x14ac:dyDescent="0.3">
      <c r="A653" s="19" t="str">
        <f>B380&amp;C650&amp;D653</f>
        <v>PENETRACION (%)CafeLEVANTE</v>
      </c>
      <c r="B653" s="19">
        <v>0</v>
      </c>
      <c r="C653" s="19">
        <v>0</v>
      </c>
      <c r="D653" s="19" t="s">
        <v>149</v>
      </c>
      <c r="E653" s="19">
        <v>1.3215710000000001</v>
      </c>
      <c r="F653" s="19">
        <v>3.5363349999999998</v>
      </c>
      <c r="G653" s="19">
        <v>1.5109630000000001</v>
      </c>
      <c r="H653" s="19">
        <v>0</v>
      </c>
      <c r="I653" s="19">
        <v>0</v>
      </c>
      <c r="J653" s="19">
        <v>0</v>
      </c>
    </row>
    <row r="654" spans="1:10" x14ac:dyDescent="0.3">
      <c r="A654" s="19" t="str">
        <f>B380&amp;C650&amp;D654</f>
        <v>PENETRACION (%)CafeANDALUCIA</v>
      </c>
      <c r="B654" s="19">
        <v>0</v>
      </c>
      <c r="C654" s="19">
        <v>0</v>
      </c>
      <c r="D654" s="19" t="s">
        <v>150</v>
      </c>
      <c r="E654" s="19">
        <v>2.8523689999999999</v>
      </c>
      <c r="F654" s="19">
        <v>1.6092709999999999</v>
      </c>
      <c r="G654" s="19">
        <v>2.5499130000000001</v>
      </c>
      <c r="H654" s="19">
        <v>0</v>
      </c>
      <c r="I654" s="19">
        <v>0</v>
      </c>
      <c r="J654" s="19">
        <v>0</v>
      </c>
    </row>
    <row r="655" spans="1:10" x14ac:dyDescent="0.3">
      <c r="A655" s="19" t="str">
        <f>B380&amp;C650&amp;D655</f>
        <v>PENETRACION (%)CafeMDD AM</v>
      </c>
      <c r="B655" s="19">
        <v>0</v>
      </c>
      <c r="C655" s="19">
        <v>0</v>
      </c>
      <c r="D655" s="19" t="s">
        <v>151</v>
      </c>
      <c r="E655" s="19">
        <v>1.5625869999999999</v>
      </c>
      <c r="F655" s="19">
        <v>1.5626199999999999</v>
      </c>
      <c r="G655" s="19">
        <v>3.5670109999999999</v>
      </c>
      <c r="H655" s="19">
        <v>0</v>
      </c>
      <c r="I655" s="19">
        <v>0</v>
      </c>
      <c r="J655" s="19">
        <v>0</v>
      </c>
    </row>
    <row r="656" spans="1:10" x14ac:dyDescent="0.3">
      <c r="A656" s="19" t="str">
        <f>B380&amp;C650&amp;D656</f>
        <v>PENETRACION (%)CafeRTO CENTRO</v>
      </c>
      <c r="B656" s="19">
        <v>0</v>
      </c>
      <c r="C656" s="19">
        <v>0</v>
      </c>
      <c r="D656" s="19" t="s">
        <v>152</v>
      </c>
      <c r="E656" s="19">
        <v>0.69085220000000003</v>
      </c>
      <c r="F656" s="19">
        <v>1.0818490000000001</v>
      </c>
      <c r="G656" s="19">
        <v>2.052861</v>
      </c>
      <c r="H656" s="19">
        <v>0</v>
      </c>
      <c r="I656" s="19">
        <v>0</v>
      </c>
      <c r="J656" s="19">
        <v>0</v>
      </c>
    </row>
    <row r="657" spans="1:10" x14ac:dyDescent="0.3">
      <c r="A657" s="19" t="str">
        <f>B380&amp;C650&amp;D657</f>
        <v>PENETRACION (%)CafeNORTE-CENTRO</v>
      </c>
      <c r="B657" s="19">
        <v>0</v>
      </c>
      <c r="C657" s="19">
        <v>0</v>
      </c>
      <c r="D657" s="19" t="s">
        <v>153</v>
      </c>
      <c r="E657" s="19">
        <v>2.6531220000000002</v>
      </c>
      <c r="F657" s="19">
        <v>5.6101299999999998</v>
      </c>
      <c r="G657" s="19">
        <v>1.3941209999999999</v>
      </c>
      <c r="H657" s="19">
        <v>0</v>
      </c>
      <c r="I657" s="19">
        <v>0</v>
      </c>
      <c r="J657" s="19">
        <v>0</v>
      </c>
    </row>
    <row r="658" spans="1:10" x14ac:dyDescent="0.3">
      <c r="A658" s="19" t="str">
        <f>B380&amp;C650&amp;D658</f>
        <v>PENETRACION (%)CafeNOROESTE</v>
      </c>
      <c r="B658" s="19">
        <v>0</v>
      </c>
      <c r="C658" s="19">
        <v>0</v>
      </c>
      <c r="D658" s="19" t="s">
        <v>154</v>
      </c>
      <c r="E658" s="19">
        <v>1.00109</v>
      </c>
      <c r="F658" s="19">
        <v>1.061607</v>
      </c>
      <c r="G658" s="19">
        <v>1.3273250000000001</v>
      </c>
      <c r="H658" s="19">
        <v>0</v>
      </c>
      <c r="I658" s="19">
        <v>0</v>
      </c>
      <c r="J658" s="19">
        <v>0</v>
      </c>
    </row>
    <row r="659" spans="1:10" x14ac:dyDescent="0.3">
      <c r="A659" s="19" t="str">
        <f>B380&amp;C650&amp;D659</f>
        <v>PENETRACION (%)Cafe&lt;2MIL</v>
      </c>
      <c r="B659" s="19">
        <v>0</v>
      </c>
      <c r="C659" s="19">
        <v>0</v>
      </c>
      <c r="D659" s="19" t="s">
        <v>29</v>
      </c>
      <c r="E659" s="19">
        <v>4.1296629999999999</v>
      </c>
      <c r="F659" s="19">
        <v>0.80758600000000003</v>
      </c>
      <c r="G659" s="19">
        <v>1.3021910000000001</v>
      </c>
      <c r="H659" s="19">
        <v>0</v>
      </c>
      <c r="I659" s="19">
        <v>0</v>
      </c>
      <c r="J659" s="19">
        <v>0</v>
      </c>
    </row>
    <row r="660" spans="1:10" x14ac:dyDescent="0.3">
      <c r="A660" s="19" t="str">
        <f>B380&amp;C650&amp;D660</f>
        <v>PENETRACION (%)Cafe2-5MIL</v>
      </c>
      <c r="B660" s="19">
        <v>0</v>
      </c>
      <c r="C660" s="19">
        <v>0</v>
      </c>
      <c r="D660" s="19" t="s">
        <v>32</v>
      </c>
      <c r="E660" s="19">
        <v>0.5587995</v>
      </c>
      <c r="F660" s="19">
        <v>8.7510250000000003</v>
      </c>
      <c r="G660" s="19">
        <v>1.922396</v>
      </c>
      <c r="H660" s="19">
        <v>0</v>
      </c>
      <c r="I660" s="19">
        <v>0</v>
      </c>
      <c r="J660" s="19">
        <v>0</v>
      </c>
    </row>
    <row r="661" spans="1:10" x14ac:dyDescent="0.3">
      <c r="A661" s="19" t="str">
        <f>B380&amp;C650&amp;D661</f>
        <v>PENETRACION (%)Cafe5-10MIL</v>
      </c>
      <c r="B661" s="19">
        <v>0</v>
      </c>
      <c r="C661" s="19">
        <v>0</v>
      </c>
      <c r="D661" s="19" t="s">
        <v>34</v>
      </c>
      <c r="E661" s="19">
        <v>0.36516199999999999</v>
      </c>
      <c r="F661" s="19">
        <v>0.71359360000000005</v>
      </c>
      <c r="G661" s="19">
        <v>1.915055</v>
      </c>
      <c r="H661" s="19">
        <v>0</v>
      </c>
      <c r="I661" s="19">
        <v>0</v>
      </c>
      <c r="J661" s="19">
        <v>0</v>
      </c>
    </row>
    <row r="662" spans="1:10" x14ac:dyDescent="0.3">
      <c r="A662" s="19" t="str">
        <f>B380&amp;C650&amp;D662</f>
        <v>PENETRACION (%)Cafe10-30MIL</v>
      </c>
      <c r="B662" s="19">
        <v>0</v>
      </c>
      <c r="C662" s="19">
        <v>0</v>
      </c>
      <c r="D662" s="19" t="s">
        <v>36</v>
      </c>
      <c r="E662" s="19">
        <v>1.6943980000000001</v>
      </c>
      <c r="F662" s="19">
        <v>1.2332460000000001</v>
      </c>
      <c r="G662" s="19">
        <v>0.88856389999999996</v>
      </c>
      <c r="H662" s="19">
        <v>0</v>
      </c>
      <c r="I662" s="19">
        <v>0</v>
      </c>
      <c r="J662" s="19">
        <v>0</v>
      </c>
    </row>
    <row r="663" spans="1:10" x14ac:dyDescent="0.3">
      <c r="A663" s="19" t="str">
        <f>B380&amp;C650&amp;D663</f>
        <v>PENETRACION (%)Cafe30-100MIL</v>
      </c>
      <c r="B663" s="19">
        <v>0</v>
      </c>
      <c r="C663" s="19">
        <v>0</v>
      </c>
      <c r="D663" s="19" t="s">
        <v>38</v>
      </c>
      <c r="E663" s="19">
        <v>1.43472</v>
      </c>
      <c r="F663" s="19">
        <v>1.9273819999999999</v>
      </c>
      <c r="G663" s="19">
        <v>1.8614729999999999</v>
      </c>
      <c r="H663" s="19">
        <v>0</v>
      </c>
      <c r="I663" s="19">
        <v>0</v>
      </c>
      <c r="J663" s="19">
        <v>0</v>
      </c>
    </row>
    <row r="664" spans="1:10" x14ac:dyDescent="0.3">
      <c r="A664" s="19" t="str">
        <f>B380&amp;C650&amp;D664</f>
        <v>PENETRACION (%)Cafe100-200MIL</v>
      </c>
      <c r="B664" s="19">
        <v>0</v>
      </c>
      <c r="C664" s="19">
        <v>0</v>
      </c>
      <c r="D664" s="19" t="s">
        <v>40</v>
      </c>
      <c r="E664" s="19">
        <v>3.158042</v>
      </c>
      <c r="F664" s="19">
        <v>4.310168</v>
      </c>
      <c r="G664" s="19">
        <v>2.1553909999999998</v>
      </c>
      <c r="H664" s="19">
        <v>0</v>
      </c>
      <c r="I664" s="19">
        <v>0</v>
      </c>
      <c r="J664" s="19">
        <v>0</v>
      </c>
    </row>
    <row r="665" spans="1:10" x14ac:dyDescent="0.3">
      <c r="A665" s="19" t="str">
        <f>B380&amp;C650&amp;D665</f>
        <v>PENETRACION (%)Cafe200-500MIL</v>
      </c>
      <c r="B665" s="19">
        <v>0</v>
      </c>
      <c r="C665" s="19">
        <v>0</v>
      </c>
      <c r="D665" s="19" t="s">
        <v>42</v>
      </c>
      <c r="E665" s="19">
        <v>2.6138080000000001</v>
      </c>
      <c r="F665" s="19">
        <v>3.828614</v>
      </c>
      <c r="G665" s="19">
        <v>1.9659469999999999</v>
      </c>
      <c r="H665" s="19">
        <v>0</v>
      </c>
      <c r="I665" s="19">
        <v>0</v>
      </c>
      <c r="J665" s="19">
        <v>0</v>
      </c>
    </row>
    <row r="666" spans="1:10" x14ac:dyDescent="0.3">
      <c r="A666" s="19" t="str">
        <f>B380&amp;C650&amp;D666</f>
        <v>PENETRACION (%)Cafe&gt;500MIL</v>
      </c>
      <c r="B666" s="19">
        <v>0</v>
      </c>
      <c r="C666" s="19">
        <v>0</v>
      </c>
      <c r="D666" s="19" t="s">
        <v>44</v>
      </c>
      <c r="E666" s="19">
        <v>1.6267529999999999</v>
      </c>
      <c r="F666" s="19">
        <v>1.913044</v>
      </c>
      <c r="G666" s="19">
        <v>2.3149890000000002</v>
      </c>
      <c r="H666" s="19">
        <v>0</v>
      </c>
      <c r="I666" s="19">
        <v>0</v>
      </c>
      <c r="J666" s="19">
        <v>0</v>
      </c>
    </row>
    <row r="667" spans="1:10" x14ac:dyDescent="0.3">
      <c r="A667" s="19" t="str">
        <f>B380&amp;C650&amp;D667</f>
        <v>PENETRACION (%)CafeDE 15 A 19 AÑOS</v>
      </c>
      <c r="B667" s="19">
        <v>0</v>
      </c>
      <c r="C667" s="19">
        <v>0</v>
      </c>
      <c r="D667" s="19" t="s">
        <v>155</v>
      </c>
      <c r="E667" s="19">
        <v>2.2567279999999998</v>
      </c>
      <c r="F667" s="19">
        <v>4.7024229999999996</v>
      </c>
      <c r="G667" s="19">
        <v>2.3125469999999999</v>
      </c>
      <c r="H667" s="19">
        <v>0</v>
      </c>
      <c r="I667" s="19">
        <v>0</v>
      </c>
      <c r="J667" s="19">
        <v>0</v>
      </c>
    </row>
    <row r="668" spans="1:10" x14ac:dyDescent="0.3">
      <c r="A668" s="19" t="str">
        <f>B380&amp;C650&amp;D668</f>
        <v>PENETRACION (%)CafeDE 20 A 24 AÑOS</v>
      </c>
      <c r="B668" s="19">
        <v>0</v>
      </c>
      <c r="C668" s="19">
        <v>0</v>
      </c>
      <c r="D668" s="19" t="s">
        <v>156</v>
      </c>
      <c r="E668" s="19">
        <v>0.84606970000000004</v>
      </c>
      <c r="F668" s="19">
        <v>0.30600319999999998</v>
      </c>
      <c r="G668" s="19">
        <v>1.0812539999999999</v>
      </c>
      <c r="H668" s="19">
        <v>0</v>
      </c>
      <c r="I668" s="19">
        <v>0</v>
      </c>
      <c r="J668" s="19">
        <v>0</v>
      </c>
    </row>
    <row r="669" spans="1:10" x14ac:dyDescent="0.3">
      <c r="A669" s="19" t="str">
        <f>B380&amp;C650&amp;D669</f>
        <v>PENETRACION (%)CafeDE 25 A 34 AÑOS</v>
      </c>
      <c r="B669" s="19">
        <v>0</v>
      </c>
      <c r="C669" s="19">
        <v>0</v>
      </c>
      <c r="D669" s="19" t="s">
        <v>157</v>
      </c>
      <c r="E669" s="19">
        <v>2.0814659999999998</v>
      </c>
      <c r="F669" s="19">
        <v>1.9606060000000001</v>
      </c>
      <c r="G669" s="19">
        <v>1.558738</v>
      </c>
      <c r="H669" s="19">
        <v>0</v>
      </c>
      <c r="I669" s="19">
        <v>0</v>
      </c>
      <c r="J669" s="19">
        <v>0</v>
      </c>
    </row>
    <row r="670" spans="1:10" x14ac:dyDescent="0.3">
      <c r="A670" s="19" t="str">
        <f>B380&amp;C650&amp;D670</f>
        <v>PENETRACION (%)CafeDE 35 A 49 AÑOS</v>
      </c>
      <c r="B670" s="19">
        <v>0</v>
      </c>
      <c r="C670" s="19">
        <v>0</v>
      </c>
      <c r="D670" s="19" t="s">
        <v>158</v>
      </c>
      <c r="E670" s="19">
        <v>1.8345100000000001</v>
      </c>
      <c r="F670" s="19">
        <v>2.2144089999999998</v>
      </c>
      <c r="G670" s="19">
        <v>1.687875</v>
      </c>
      <c r="H670" s="19">
        <v>0</v>
      </c>
      <c r="I670" s="19">
        <v>0</v>
      </c>
      <c r="J670" s="19">
        <v>0</v>
      </c>
    </row>
    <row r="671" spans="1:10" x14ac:dyDescent="0.3">
      <c r="A671" s="19" t="str">
        <f>B380&amp;C650&amp;D671</f>
        <v>PENETRACION (%)CafeDE 50 A 59 AÑOS</v>
      </c>
      <c r="B671" s="19">
        <v>0</v>
      </c>
      <c r="C671" s="19">
        <v>0</v>
      </c>
      <c r="D671" s="19" t="s">
        <v>159</v>
      </c>
      <c r="E671" s="19">
        <v>1.6913009999999999</v>
      </c>
      <c r="F671" s="19">
        <v>1.2889219999999999</v>
      </c>
      <c r="G671" s="19">
        <v>1.612933</v>
      </c>
      <c r="H671" s="19">
        <v>0</v>
      </c>
      <c r="I671" s="19">
        <v>0</v>
      </c>
      <c r="J671" s="19">
        <v>0</v>
      </c>
    </row>
    <row r="672" spans="1:10" x14ac:dyDescent="0.3">
      <c r="A672" s="19" t="str">
        <f>B380&amp;C650&amp;D672</f>
        <v>PENETRACION (%)CafeDE 60 A 75 AÑOS</v>
      </c>
      <c r="B672" s="19">
        <v>0</v>
      </c>
      <c r="C672" s="19">
        <v>0</v>
      </c>
      <c r="D672" s="19" t="s">
        <v>160</v>
      </c>
      <c r="E672" s="19">
        <v>1.041374</v>
      </c>
      <c r="F672" s="19">
        <v>4.8181320000000003</v>
      </c>
      <c r="G672" s="19">
        <v>2.0130889999999999</v>
      </c>
      <c r="H672" s="19">
        <v>0</v>
      </c>
      <c r="I672" s="19">
        <v>0</v>
      </c>
      <c r="J672" s="19">
        <v>0</v>
      </c>
    </row>
    <row r="673" spans="1:10" x14ac:dyDescent="0.3">
      <c r="A673" s="19" t="str">
        <f>B380&amp;C650&amp;D673</f>
        <v>PENETRACION (%)CafeALTA Y MEDIA ALTA</v>
      </c>
      <c r="B673" s="19">
        <v>0</v>
      </c>
      <c r="C673" s="19">
        <v>0</v>
      </c>
      <c r="D673" s="19" t="s">
        <v>161</v>
      </c>
      <c r="E673" s="19">
        <v>1.1861390000000001</v>
      </c>
      <c r="F673" s="19">
        <v>1.7861229999999999</v>
      </c>
      <c r="G673" s="19">
        <v>1.0871299999999999</v>
      </c>
      <c r="H673" s="19">
        <v>0</v>
      </c>
      <c r="I673" s="19">
        <v>0</v>
      </c>
      <c r="J673" s="19">
        <v>0</v>
      </c>
    </row>
    <row r="674" spans="1:10" x14ac:dyDescent="0.3">
      <c r="A674" s="19" t="str">
        <f>B380&amp;C650&amp;D674</f>
        <v>PENETRACION (%)CafeMEDIA</v>
      </c>
      <c r="B674" s="19">
        <v>0</v>
      </c>
      <c r="C674" s="19">
        <v>0</v>
      </c>
      <c r="D674" s="19" t="s">
        <v>162</v>
      </c>
      <c r="E674" s="19">
        <v>1.063677</v>
      </c>
      <c r="F674" s="19">
        <v>1.707789</v>
      </c>
      <c r="G674" s="19">
        <v>2.2417549999999999</v>
      </c>
      <c r="H674" s="19">
        <v>0</v>
      </c>
      <c r="I674" s="19">
        <v>0</v>
      </c>
      <c r="J674" s="19">
        <v>0</v>
      </c>
    </row>
    <row r="675" spans="1:10" x14ac:dyDescent="0.3">
      <c r="A675" s="19" t="str">
        <f>B380&amp;C650&amp;D675</f>
        <v>PENETRACION (%)CafeMEDIA BAJA</v>
      </c>
      <c r="B675" s="19">
        <v>0</v>
      </c>
      <c r="C675" s="19">
        <v>0</v>
      </c>
      <c r="D675" s="19" t="s">
        <v>163</v>
      </c>
      <c r="E675" s="19">
        <v>1.9929779999999999</v>
      </c>
      <c r="F675" s="19">
        <v>2.473325</v>
      </c>
      <c r="G675" s="19">
        <v>1.7469779999999999</v>
      </c>
      <c r="H675" s="19">
        <v>0</v>
      </c>
      <c r="I675" s="19">
        <v>0</v>
      </c>
      <c r="J675" s="19">
        <v>0</v>
      </c>
    </row>
    <row r="676" spans="1:10" x14ac:dyDescent="0.3">
      <c r="A676" s="19" t="str">
        <f>B380&amp;C650&amp;D676</f>
        <v>PENETRACION (%)CafeBAJA</v>
      </c>
      <c r="B676" s="19">
        <v>0</v>
      </c>
      <c r="C676" s="19">
        <v>0</v>
      </c>
      <c r="D676" s="19" t="s">
        <v>164</v>
      </c>
      <c r="E676" s="19">
        <v>1.9430940000000001</v>
      </c>
      <c r="F676" s="19">
        <v>2.4528110000000001</v>
      </c>
      <c r="G676" s="19">
        <v>1.5949089999999999</v>
      </c>
      <c r="H676" s="19">
        <v>0</v>
      </c>
      <c r="I676" s="19">
        <v>0</v>
      </c>
      <c r="J676" s="19">
        <v>0</v>
      </c>
    </row>
    <row r="677" spans="1:10" x14ac:dyDescent="0.3">
      <c r="A677" s="19" t="str">
        <f>B380&amp;C677&amp;D677</f>
        <v>PENETRACION (%)Leche+bebidas vegetalesT.ESPAÑA</v>
      </c>
      <c r="B677" s="19">
        <v>0</v>
      </c>
      <c r="C677" s="19" t="s">
        <v>113</v>
      </c>
      <c r="D677" s="19" t="s">
        <v>59</v>
      </c>
      <c r="E677" s="19">
        <v>1.9748509999999999</v>
      </c>
      <c r="F677" s="19">
        <v>1.8944110000000001</v>
      </c>
      <c r="G677" s="19">
        <v>1.9912879999999999</v>
      </c>
      <c r="H677" s="19">
        <v>0</v>
      </c>
      <c r="I677" s="19">
        <v>0</v>
      </c>
      <c r="J677" s="19">
        <v>0</v>
      </c>
    </row>
    <row r="678" spans="1:10" x14ac:dyDescent="0.3">
      <c r="A678" s="19" t="str">
        <f>B380&amp;C677&amp;D678</f>
        <v>PENETRACION (%)Leche+bebidas vegetalesBCN AM</v>
      </c>
      <c r="B678" s="19">
        <v>0</v>
      </c>
      <c r="C678" s="19">
        <v>0</v>
      </c>
      <c r="D678" s="19" t="s">
        <v>147</v>
      </c>
      <c r="E678" s="19">
        <v>3.7652869999999998</v>
      </c>
      <c r="F678" s="19">
        <v>3.6606809999999999</v>
      </c>
      <c r="G678" s="19">
        <v>1.5891690000000001</v>
      </c>
      <c r="H678" s="19">
        <v>0</v>
      </c>
      <c r="I678" s="19">
        <v>0</v>
      </c>
      <c r="J678" s="19">
        <v>0</v>
      </c>
    </row>
    <row r="679" spans="1:10" x14ac:dyDescent="0.3">
      <c r="A679" s="19" t="str">
        <f>B380&amp;C677&amp;D679</f>
        <v>PENETRACION (%)Leche+bebidas vegetalesREST.CAT ARAGON</v>
      </c>
      <c r="B679" s="19">
        <v>0</v>
      </c>
      <c r="C679" s="19">
        <v>0</v>
      </c>
      <c r="D679" s="19" t="s">
        <v>148</v>
      </c>
      <c r="E679" s="19">
        <v>1.788613</v>
      </c>
      <c r="F679" s="19">
        <v>1.9118029999999999</v>
      </c>
      <c r="G679" s="19">
        <v>2.1273409999999999</v>
      </c>
      <c r="H679" s="19">
        <v>0</v>
      </c>
      <c r="I679" s="19">
        <v>0</v>
      </c>
      <c r="J679" s="19">
        <v>0</v>
      </c>
    </row>
    <row r="680" spans="1:10" x14ac:dyDescent="0.3">
      <c r="A680" s="19" t="str">
        <f>B380&amp;C677&amp;D680</f>
        <v>PENETRACION (%)Leche+bebidas vegetalesLEVANTE</v>
      </c>
      <c r="B680" s="19">
        <v>0</v>
      </c>
      <c r="C680" s="19">
        <v>0</v>
      </c>
      <c r="D680" s="19" t="s">
        <v>149</v>
      </c>
      <c r="E680" s="19">
        <v>2.9323920000000001</v>
      </c>
      <c r="F680" s="19">
        <v>1.6908669999999999</v>
      </c>
      <c r="G680" s="19">
        <v>1.947498</v>
      </c>
      <c r="H680" s="19">
        <v>0</v>
      </c>
      <c r="I680" s="19">
        <v>0</v>
      </c>
      <c r="J680" s="19">
        <v>0</v>
      </c>
    </row>
    <row r="681" spans="1:10" x14ac:dyDescent="0.3">
      <c r="A681" s="19" t="str">
        <f>B380&amp;C677&amp;D681</f>
        <v>PENETRACION (%)Leche+bebidas vegetalesANDALUCIA</v>
      </c>
      <c r="B681" s="19">
        <v>0</v>
      </c>
      <c r="C681" s="19">
        <v>0</v>
      </c>
      <c r="D681" s="19" t="s">
        <v>150</v>
      </c>
      <c r="E681" s="19">
        <v>1.59365</v>
      </c>
      <c r="F681" s="19">
        <v>1.329736</v>
      </c>
      <c r="G681" s="19">
        <v>2.0706030000000002</v>
      </c>
      <c r="H681" s="19">
        <v>0</v>
      </c>
      <c r="I681" s="19">
        <v>0</v>
      </c>
      <c r="J681" s="19">
        <v>0</v>
      </c>
    </row>
    <row r="682" spans="1:10" x14ac:dyDescent="0.3">
      <c r="A682" s="19" t="str">
        <f>B380&amp;C677&amp;D682</f>
        <v>PENETRACION (%)Leche+bebidas vegetalesMDD AM</v>
      </c>
      <c r="B682" s="19">
        <v>0</v>
      </c>
      <c r="C682" s="19">
        <v>0</v>
      </c>
      <c r="D682" s="19" t="s">
        <v>151</v>
      </c>
      <c r="E682" s="19">
        <v>2.3990450000000001</v>
      </c>
      <c r="F682" s="19">
        <v>2.740974</v>
      </c>
      <c r="G682" s="19">
        <v>2.6141779999999999</v>
      </c>
      <c r="H682" s="19">
        <v>0</v>
      </c>
      <c r="I682" s="19">
        <v>0</v>
      </c>
      <c r="J682" s="19">
        <v>0</v>
      </c>
    </row>
    <row r="683" spans="1:10" x14ac:dyDescent="0.3">
      <c r="A683" s="19" t="str">
        <f>B380&amp;C677&amp;D683</f>
        <v>PENETRACION (%)Leche+bebidas vegetalesRTO CENTRO</v>
      </c>
      <c r="B683" s="19">
        <v>0</v>
      </c>
      <c r="C683" s="19">
        <v>0</v>
      </c>
      <c r="D683" s="19" t="s">
        <v>152</v>
      </c>
      <c r="E683" s="19">
        <v>2.897338</v>
      </c>
      <c r="F683" s="19">
        <v>2.6687379999999998</v>
      </c>
      <c r="G683" s="19">
        <v>3.2170100000000001</v>
      </c>
      <c r="H683" s="19">
        <v>0</v>
      </c>
      <c r="I683" s="19">
        <v>0</v>
      </c>
      <c r="J683" s="19">
        <v>0</v>
      </c>
    </row>
    <row r="684" spans="1:10" x14ac:dyDescent="0.3">
      <c r="A684" s="19" t="str">
        <f>B380&amp;C677&amp;D684</f>
        <v>PENETRACION (%)Leche+bebidas vegetalesNORTE-CENTRO</v>
      </c>
      <c r="B684" s="19">
        <v>0</v>
      </c>
      <c r="C684" s="19">
        <v>0</v>
      </c>
      <c r="D684" s="19" t="s">
        <v>153</v>
      </c>
      <c r="E684" s="19">
        <v>1.7165820000000001</v>
      </c>
      <c r="F684" s="19">
        <v>5.4160320000000004</v>
      </c>
      <c r="G684" s="19">
        <v>2.3769119999999999</v>
      </c>
      <c r="H684" s="19">
        <v>0</v>
      </c>
      <c r="I684" s="19">
        <v>0</v>
      </c>
      <c r="J684" s="19">
        <v>0</v>
      </c>
    </row>
    <row r="685" spans="1:10" x14ac:dyDescent="0.3">
      <c r="A685" s="19" t="str">
        <f>B380&amp;C677&amp;D685</f>
        <v>PENETRACION (%)Leche+bebidas vegetalesNOROESTE</v>
      </c>
      <c r="B685" s="19">
        <v>0</v>
      </c>
      <c r="C685" s="19">
        <v>0</v>
      </c>
      <c r="D685" s="19" t="s">
        <v>154</v>
      </c>
      <c r="E685" s="19">
        <v>3.763738</v>
      </c>
      <c r="F685" s="19">
        <v>3.1691229999999999</v>
      </c>
      <c r="G685" s="19">
        <v>3.9950100000000002</v>
      </c>
      <c r="H685" s="19">
        <v>0</v>
      </c>
      <c r="I685" s="19">
        <v>0</v>
      </c>
      <c r="J685" s="19">
        <v>0</v>
      </c>
    </row>
    <row r="686" spans="1:10" x14ac:dyDescent="0.3">
      <c r="A686" s="19" t="str">
        <f>B380&amp;C677&amp;D686</f>
        <v>PENETRACION (%)Leche+bebidas vegetales&lt;2MIL</v>
      </c>
      <c r="B686" s="19">
        <v>0</v>
      </c>
      <c r="C686" s="19">
        <v>0</v>
      </c>
      <c r="D686" s="19" t="s">
        <v>29</v>
      </c>
      <c r="E686" s="19">
        <v>2.308602</v>
      </c>
      <c r="F686" s="19">
        <v>1.825197</v>
      </c>
      <c r="G686" s="19">
        <v>0.76267739999999995</v>
      </c>
      <c r="H686" s="19">
        <v>0</v>
      </c>
      <c r="I686" s="19">
        <v>0</v>
      </c>
      <c r="J686" s="19">
        <v>0</v>
      </c>
    </row>
    <row r="687" spans="1:10" x14ac:dyDescent="0.3">
      <c r="A687" s="19" t="str">
        <f>B380&amp;C677&amp;D687</f>
        <v>PENETRACION (%)Leche+bebidas vegetales2-5MIL</v>
      </c>
      <c r="B687" s="19">
        <v>0</v>
      </c>
      <c r="C687" s="19">
        <v>0</v>
      </c>
      <c r="D687" s="19" t="s">
        <v>32</v>
      </c>
      <c r="E687" s="19">
        <v>0.79135200000000006</v>
      </c>
      <c r="F687" s="19">
        <v>1.543787</v>
      </c>
      <c r="G687" s="19">
        <v>1.0857220000000001</v>
      </c>
      <c r="H687" s="19">
        <v>0</v>
      </c>
      <c r="I687" s="19">
        <v>0</v>
      </c>
      <c r="J687" s="19">
        <v>0</v>
      </c>
    </row>
    <row r="688" spans="1:10" x14ac:dyDescent="0.3">
      <c r="A688" s="19" t="str">
        <f>B380&amp;C677&amp;D688</f>
        <v>PENETRACION (%)Leche+bebidas vegetales5-10MIL</v>
      </c>
      <c r="B688" s="19">
        <v>0</v>
      </c>
      <c r="C688" s="19">
        <v>0</v>
      </c>
      <c r="D688" s="19" t="s">
        <v>34</v>
      </c>
      <c r="E688" s="19">
        <v>2.0360779999999998</v>
      </c>
      <c r="F688" s="19">
        <v>1.042324</v>
      </c>
      <c r="G688" s="19">
        <v>5.1983100000000002</v>
      </c>
      <c r="H688" s="19">
        <v>0</v>
      </c>
      <c r="I688" s="19">
        <v>0</v>
      </c>
      <c r="J688" s="19">
        <v>0</v>
      </c>
    </row>
    <row r="689" spans="1:10" x14ac:dyDescent="0.3">
      <c r="A689" s="19" t="str">
        <f>B380&amp;C677&amp;D689</f>
        <v>PENETRACION (%)Leche+bebidas vegetales10-30MIL</v>
      </c>
      <c r="B689" s="19">
        <v>0</v>
      </c>
      <c r="C689" s="19">
        <v>0</v>
      </c>
      <c r="D689" s="19" t="s">
        <v>36</v>
      </c>
      <c r="E689" s="19">
        <v>3.449065</v>
      </c>
      <c r="F689" s="19">
        <v>1.986704</v>
      </c>
      <c r="G689" s="19">
        <v>2.2829030000000001</v>
      </c>
      <c r="H689" s="19">
        <v>0</v>
      </c>
      <c r="I689" s="19">
        <v>0</v>
      </c>
      <c r="J689" s="19">
        <v>0</v>
      </c>
    </row>
    <row r="690" spans="1:10" x14ac:dyDescent="0.3">
      <c r="A690" s="19" t="str">
        <f>B380&amp;C677&amp;D690</f>
        <v>PENETRACION (%)Leche+bebidas vegetales30-100MIL</v>
      </c>
      <c r="B690" s="19">
        <v>0</v>
      </c>
      <c r="C690" s="19">
        <v>0</v>
      </c>
      <c r="D690" s="19" t="s">
        <v>38</v>
      </c>
      <c r="E690" s="19">
        <v>1.6749579999999999</v>
      </c>
      <c r="F690" s="19">
        <v>2.7820510000000001</v>
      </c>
      <c r="G690" s="19">
        <v>2.3873389999999999</v>
      </c>
      <c r="H690" s="19">
        <v>0</v>
      </c>
      <c r="I690" s="19">
        <v>0</v>
      </c>
      <c r="J690" s="19">
        <v>0</v>
      </c>
    </row>
    <row r="691" spans="1:10" x14ac:dyDescent="0.3">
      <c r="A691" s="19" t="str">
        <f>B380&amp;C677&amp;D691</f>
        <v>PENETRACION (%)Leche+bebidas vegetales100-200MIL</v>
      </c>
      <c r="B691" s="19">
        <v>0</v>
      </c>
      <c r="C691" s="19">
        <v>0</v>
      </c>
      <c r="D691" s="19" t="s">
        <v>40</v>
      </c>
      <c r="E691" s="19">
        <v>1.4947299999999999</v>
      </c>
      <c r="F691" s="19">
        <v>1.6942379999999999</v>
      </c>
      <c r="G691" s="19">
        <v>2.676253</v>
      </c>
      <c r="H691" s="19">
        <v>0</v>
      </c>
      <c r="I691" s="19">
        <v>0</v>
      </c>
      <c r="J691" s="19">
        <v>0</v>
      </c>
    </row>
    <row r="692" spans="1:10" x14ac:dyDescent="0.3">
      <c r="A692" s="19" t="str">
        <f>B380&amp;C677&amp;D692</f>
        <v>PENETRACION (%)Leche+bebidas vegetales200-500MIL</v>
      </c>
      <c r="B692" s="19">
        <v>0</v>
      </c>
      <c r="C692" s="19">
        <v>0</v>
      </c>
      <c r="D692" s="19" t="s">
        <v>42</v>
      </c>
      <c r="E692" s="19">
        <v>5.7177470000000001</v>
      </c>
      <c r="F692" s="19">
        <v>4.2698260000000001</v>
      </c>
      <c r="G692" s="19">
        <v>2.6146229999999999</v>
      </c>
      <c r="H692" s="19">
        <v>0</v>
      </c>
      <c r="I692" s="19">
        <v>0</v>
      </c>
      <c r="J692" s="19">
        <v>0</v>
      </c>
    </row>
    <row r="693" spans="1:10" x14ac:dyDescent="0.3">
      <c r="A693" s="19" t="str">
        <f>B380&amp;C677&amp;D693</f>
        <v>PENETRACION (%)Leche+bebidas vegetales&gt;500MIL</v>
      </c>
      <c r="B693" s="19">
        <v>0</v>
      </c>
      <c r="C693" s="19">
        <v>0</v>
      </c>
      <c r="D693" s="19" t="s">
        <v>44</v>
      </c>
      <c r="E693" s="19">
        <v>1.987131</v>
      </c>
      <c r="F693" s="19">
        <v>2.0221659999999999</v>
      </c>
      <c r="G693" s="19">
        <v>1.70241</v>
      </c>
      <c r="H693" s="19">
        <v>0</v>
      </c>
      <c r="I693" s="19">
        <v>0</v>
      </c>
      <c r="J693" s="19">
        <v>0</v>
      </c>
    </row>
    <row r="694" spans="1:10" x14ac:dyDescent="0.3">
      <c r="A694" s="19" t="str">
        <f>B380&amp;C677&amp;D694</f>
        <v>PENETRACION (%)Leche+bebidas vegetalesDE 15 A 19 AÑOS</v>
      </c>
      <c r="B694" s="19">
        <v>0</v>
      </c>
      <c r="C694" s="19">
        <v>0</v>
      </c>
      <c r="D694" s="19" t="s">
        <v>155</v>
      </c>
      <c r="E694" s="19">
        <v>2.2497720000000001</v>
      </c>
      <c r="F694" s="19">
        <v>5.0656439999999998</v>
      </c>
      <c r="G694" s="19">
        <v>0</v>
      </c>
      <c r="H694" s="19">
        <v>0</v>
      </c>
      <c r="I694" s="19">
        <v>0</v>
      </c>
      <c r="J694" s="19">
        <v>0</v>
      </c>
    </row>
    <row r="695" spans="1:10" x14ac:dyDescent="0.3">
      <c r="A695" s="19" t="str">
        <f>B380&amp;C677&amp;D695</f>
        <v>PENETRACION (%)Leche+bebidas vegetalesDE 20 A 24 AÑOS</v>
      </c>
      <c r="B695" s="19">
        <v>0</v>
      </c>
      <c r="C695" s="19">
        <v>0</v>
      </c>
      <c r="D695" s="19" t="s">
        <v>156</v>
      </c>
      <c r="E695" s="19">
        <v>3.334552</v>
      </c>
      <c r="F695" s="19">
        <v>1.844625</v>
      </c>
      <c r="G695" s="19">
        <v>2.749228</v>
      </c>
      <c r="H695" s="19">
        <v>0</v>
      </c>
      <c r="I695" s="19">
        <v>0</v>
      </c>
      <c r="J695" s="19">
        <v>0</v>
      </c>
    </row>
    <row r="696" spans="1:10" x14ac:dyDescent="0.3">
      <c r="A696" s="19" t="str">
        <f>B380&amp;C677&amp;D696</f>
        <v>PENETRACION (%)Leche+bebidas vegetalesDE 25 A 34 AÑOS</v>
      </c>
      <c r="B696" s="19">
        <v>0</v>
      </c>
      <c r="C696" s="19">
        <v>0</v>
      </c>
      <c r="D696" s="19" t="s">
        <v>157</v>
      </c>
      <c r="E696" s="19">
        <v>1.604066</v>
      </c>
      <c r="F696" s="19">
        <v>3.5773820000000001</v>
      </c>
      <c r="G696" s="19">
        <v>4.2917240000000003</v>
      </c>
      <c r="H696" s="19">
        <v>0</v>
      </c>
      <c r="I696" s="19">
        <v>0</v>
      </c>
      <c r="J696" s="19">
        <v>0</v>
      </c>
    </row>
    <row r="697" spans="1:10" x14ac:dyDescent="0.3">
      <c r="A697" s="19" t="str">
        <f>B380&amp;C677&amp;D697</f>
        <v>PENETRACION (%)Leche+bebidas vegetalesDE 35 A 49 AÑOS</v>
      </c>
      <c r="B697" s="19">
        <v>0</v>
      </c>
      <c r="C697" s="19">
        <v>0</v>
      </c>
      <c r="D697" s="19" t="s">
        <v>158</v>
      </c>
      <c r="E697" s="19">
        <v>2.782117</v>
      </c>
      <c r="F697" s="19">
        <v>2.261822</v>
      </c>
      <c r="G697" s="19">
        <v>2.9392459999999998</v>
      </c>
      <c r="H697" s="19">
        <v>0</v>
      </c>
      <c r="I697" s="19">
        <v>0</v>
      </c>
      <c r="J697" s="19">
        <v>0</v>
      </c>
    </row>
    <row r="698" spans="1:10" x14ac:dyDescent="0.3">
      <c r="A698" s="19" t="str">
        <f>B380&amp;C677&amp;D698</f>
        <v>PENETRACION (%)Leche+bebidas vegetalesDE 50 A 59 AÑOS</v>
      </c>
      <c r="B698" s="19">
        <v>0</v>
      </c>
      <c r="C698" s="19">
        <v>0</v>
      </c>
      <c r="D698" s="19" t="s">
        <v>159</v>
      </c>
      <c r="E698" s="19">
        <v>1.803882</v>
      </c>
      <c r="F698" s="19">
        <v>2.240453</v>
      </c>
      <c r="G698" s="19">
        <v>2.1748789999999998</v>
      </c>
      <c r="H698" s="19">
        <v>0</v>
      </c>
      <c r="I698" s="19">
        <v>0</v>
      </c>
      <c r="J698" s="19">
        <v>0</v>
      </c>
    </row>
    <row r="699" spans="1:10" x14ac:dyDescent="0.3">
      <c r="A699" s="19" t="str">
        <f>B380&amp;C677&amp;D699</f>
        <v>PENETRACION (%)Leche+bebidas vegetalesDE 60 A 75 AÑOS</v>
      </c>
      <c r="B699" s="19">
        <v>0</v>
      </c>
      <c r="C699" s="19">
        <v>0</v>
      </c>
      <c r="D699" s="19" t="s">
        <v>160</v>
      </c>
      <c r="E699" s="19">
        <v>1.3972850000000001</v>
      </c>
      <c r="F699" s="19">
        <v>1.961463</v>
      </c>
      <c r="G699" s="19">
        <v>2.1878829999999998</v>
      </c>
      <c r="H699" s="19">
        <v>0</v>
      </c>
      <c r="I699" s="19">
        <v>0</v>
      </c>
      <c r="J699" s="19">
        <v>0</v>
      </c>
    </row>
    <row r="700" spans="1:10" x14ac:dyDescent="0.3">
      <c r="A700" s="19" t="str">
        <f>B380&amp;C677&amp;D700</f>
        <v>PENETRACION (%)Leche+bebidas vegetalesALTA Y MEDIA ALTA</v>
      </c>
      <c r="B700" s="19">
        <v>0</v>
      </c>
      <c r="C700" s="19">
        <v>0</v>
      </c>
      <c r="D700" s="19" t="s">
        <v>161</v>
      </c>
      <c r="E700" s="19">
        <v>1.608484</v>
      </c>
      <c r="F700" s="19">
        <v>1.3749420000000001</v>
      </c>
      <c r="G700" s="19">
        <v>1.5176829999999999</v>
      </c>
      <c r="H700" s="19">
        <v>0</v>
      </c>
      <c r="I700" s="19">
        <v>0</v>
      </c>
      <c r="J700" s="19">
        <v>0</v>
      </c>
    </row>
    <row r="701" spans="1:10" x14ac:dyDescent="0.3">
      <c r="A701" s="19" t="str">
        <f>B380&amp;C677&amp;D701</f>
        <v>PENETRACION (%)Leche+bebidas vegetalesMEDIA</v>
      </c>
      <c r="B701" s="19">
        <v>0</v>
      </c>
      <c r="C701" s="19">
        <v>0</v>
      </c>
      <c r="D701" s="19" t="s">
        <v>162</v>
      </c>
      <c r="E701" s="19">
        <v>2.7193839999999998</v>
      </c>
      <c r="F701" s="19">
        <v>1.3665389999999999</v>
      </c>
      <c r="G701" s="19">
        <v>2.3836050000000002</v>
      </c>
      <c r="H701" s="19">
        <v>0</v>
      </c>
      <c r="I701" s="19">
        <v>0</v>
      </c>
      <c r="J701" s="19">
        <v>0</v>
      </c>
    </row>
    <row r="702" spans="1:10" x14ac:dyDescent="0.3">
      <c r="A702" s="19" t="str">
        <f>B380&amp;C677&amp;D702</f>
        <v>PENETRACION (%)Leche+bebidas vegetalesMEDIA BAJA</v>
      </c>
      <c r="B702" s="19">
        <v>0</v>
      </c>
      <c r="C702" s="19">
        <v>0</v>
      </c>
      <c r="D702" s="19" t="s">
        <v>163</v>
      </c>
      <c r="E702" s="19">
        <v>2.614341</v>
      </c>
      <c r="F702" s="19">
        <v>3.5417190000000001</v>
      </c>
      <c r="G702" s="19">
        <v>1.6116919999999999</v>
      </c>
      <c r="H702" s="19">
        <v>0</v>
      </c>
      <c r="I702" s="19">
        <v>0</v>
      </c>
      <c r="J702" s="19">
        <v>0</v>
      </c>
    </row>
    <row r="703" spans="1:10" x14ac:dyDescent="0.3">
      <c r="A703" s="19" t="str">
        <f>B380&amp;C677&amp;D703</f>
        <v>PENETRACION (%)Leche+bebidas vegetalesBAJA</v>
      </c>
      <c r="B703" s="19">
        <v>0</v>
      </c>
      <c r="C703" s="19">
        <v>0</v>
      </c>
      <c r="D703" s="19" t="s">
        <v>164</v>
      </c>
      <c r="E703" s="19">
        <v>1.1253770000000001</v>
      </c>
      <c r="F703" s="19">
        <v>2.2331189999999999</v>
      </c>
      <c r="G703" s="19">
        <v>2.8627410000000002</v>
      </c>
      <c r="H703" s="19">
        <v>0</v>
      </c>
      <c r="I703" s="19">
        <v>0</v>
      </c>
      <c r="J703" s="19">
        <v>0</v>
      </c>
    </row>
    <row r="704" spans="1:10" x14ac:dyDescent="0.3">
      <c r="A704" s="19" t="str">
        <f>B380&amp;C704&amp;D704</f>
        <v>PENETRACION (%)InfusionesT.ESPAÑA</v>
      </c>
      <c r="B704" s="19">
        <v>0</v>
      </c>
      <c r="C704" s="19" t="s">
        <v>114</v>
      </c>
      <c r="D704" s="19" t="s">
        <v>59</v>
      </c>
      <c r="E704" s="19">
        <v>0.58223100000000005</v>
      </c>
      <c r="F704" s="19">
        <v>0.87601459999999998</v>
      </c>
      <c r="G704" s="19">
        <v>0.2762733</v>
      </c>
      <c r="H704" s="19">
        <v>0</v>
      </c>
      <c r="I704" s="19">
        <v>0</v>
      </c>
      <c r="J704" s="19">
        <v>0</v>
      </c>
    </row>
    <row r="705" spans="1:10" x14ac:dyDescent="0.3">
      <c r="A705" s="19" t="str">
        <f>B380&amp;C704&amp;D705</f>
        <v>PENETRACION (%)InfusionesBCN AM</v>
      </c>
      <c r="B705" s="19">
        <v>0</v>
      </c>
      <c r="C705" s="19">
        <v>0</v>
      </c>
      <c r="D705" s="19" t="s">
        <v>147</v>
      </c>
      <c r="E705" s="19">
        <v>1.033415</v>
      </c>
      <c r="F705" s="19">
        <v>0</v>
      </c>
      <c r="G705" s="19">
        <v>0</v>
      </c>
      <c r="H705" s="19">
        <v>0</v>
      </c>
      <c r="I705" s="19">
        <v>0</v>
      </c>
      <c r="J705" s="19">
        <v>0</v>
      </c>
    </row>
    <row r="706" spans="1:10" x14ac:dyDescent="0.3">
      <c r="A706" s="19" t="str">
        <f>B380&amp;C704&amp;D706</f>
        <v>PENETRACION (%)InfusionesREST.CAT ARAGON</v>
      </c>
      <c r="B706" s="19">
        <v>0</v>
      </c>
      <c r="C706" s="19">
        <v>0</v>
      </c>
      <c r="D706" s="19" t="s">
        <v>148</v>
      </c>
      <c r="E706" s="19">
        <v>0.82826829999999996</v>
      </c>
      <c r="F706" s="19">
        <v>0.33894079999999999</v>
      </c>
      <c r="G706" s="19">
        <v>0</v>
      </c>
      <c r="H706" s="19">
        <v>0</v>
      </c>
      <c r="I706" s="19">
        <v>0</v>
      </c>
      <c r="J706" s="19">
        <v>0</v>
      </c>
    </row>
    <row r="707" spans="1:10" x14ac:dyDescent="0.3">
      <c r="A707" s="19" t="str">
        <f>B380&amp;C704&amp;D707</f>
        <v>PENETRACION (%)InfusionesLEVANTE</v>
      </c>
      <c r="B707" s="19">
        <v>0</v>
      </c>
      <c r="C707" s="19">
        <v>0</v>
      </c>
      <c r="D707" s="19" t="s">
        <v>149</v>
      </c>
      <c r="E707" s="19">
        <v>0.50396300000000005</v>
      </c>
      <c r="F707" s="19">
        <v>0.8167991</v>
      </c>
      <c r="G707" s="19">
        <v>0.34699010000000002</v>
      </c>
      <c r="H707" s="19">
        <v>0</v>
      </c>
      <c r="I707" s="19">
        <v>0</v>
      </c>
      <c r="J707" s="19">
        <v>0</v>
      </c>
    </row>
    <row r="708" spans="1:10" x14ac:dyDescent="0.3">
      <c r="A708" s="19" t="str">
        <f>B380&amp;C704&amp;D708</f>
        <v>PENETRACION (%)InfusionesANDALUCIA</v>
      </c>
      <c r="B708" s="19">
        <v>0</v>
      </c>
      <c r="C708" s="19">
        <v>0</v>
      </c>
      <c r="D708" s="19" t="s">
        <v>150</v>
      </c>
      <c r="E708" s="19">
        <v>0.27513870000000001</v>
      </c>
      <c r="F708" s="19">
        <v>1.2075009999999999</v>
      </c>
      <c r="G708" s="19">
        <v>0</v>
      </c>
      <c r="H708" s="19">
        <v>0</v>
      </c>
      <c r="I708" s="19">
        <v>0</v>
      </c>
      <c r="J708" s="19">
        <v>0</v>
      </c>
    </row>
    <row r="709" spans="1:10" x14ac:dyDescent="0.3">
      <c r="A709" s="19" t="str">
        <f>B380&amp;C704&amp;D709</f>
        <v>PENETRACION (%)InfusionesMDD AM</v>
      </c>
      <c r="B709" s="19">
        <v>0</v>
      </c>
      <c r="C709" s="19">
        <v>0</v>
      </c>
      <c r="D709" s="19" t="s">
        <v>151</v>
      </c>
      <c r="E709" s="19">
        <v>0.4323264</v>
      </c>
      <c r="F709" s="19">
        <v>0.98681319999999995</v>
      </c>
      <c r="G709" s="19">
        <v>0.42258829999999997</v>
      </c>
      <c r="H709" s="19">
        <v>0</v>
      </c>
      <c r="I709" s="19">
        <v>0</v>
      </c>
      <c r="J709" s="19">
        <v>0</v>
      </c>
    </row>
    <row r="710" spans="1:10" x14ac:dyDescent="0.3">
      <c r="A710" s="19" t="str">
        <f>B380&amp;C704&amp;D710</f>
        <v>PENETRACION (%)InfusionesRTO CENTRO</v>
      </c>
      <c r="B710" s="19">
        <v>0</v>
      </c>
      <c r="C710" s="19">
        <v>0</v>
      </c>
      <c r="D710" s="19" t="s">
        <v>152</v>
      </c>
      <c r="E710" s="19">
        <v>0</v>
      </c>
      <c r="F710" s="19">
        <v>1.0888439999999999</v>
      </c>
      <c r="G710" s="19">
        <v>0.44342860000000001</v>
      </c>
      <c r="H710" s="19">
        <v>0</v>
      </c>
      <c r="I710" s="19">
        <v>0</v>
      </c>
      <c r="J710" s="19">
        <v>0</v>
      </c>
    </row>
    <row r="711" spans="1:10" x14ac:dyDescent="0.3">
      <c r="A711" s="19" t="str">
        <f>B380&amp;C704&amp;D711</f>
        <v>PENETRACION (%)InfusionesNORTE-CENTRO</v>
      </c>
      <c r="B711" s="19">
        <v>0</v>
      </c>
      <c r="C711" s="19">
        <v>0</v>
      </c>
      <c r="D711" s="19" t="s">
        <v>153</v>
      </c>
      <c r="E711" s="19">
        <v>1.18279</v>
      </c>
      <c r="F711" s="19">
        <v>0.70455069999999997</v>
      </c>
      <c r="G711" s="19">
        <v>0.56510039999999995</v>
      </c>
      <c r="H711" s="19">
        <v>0</v>
      </c>
      <c r="I711" s="19">
        <v>0</v>
      </c>
      <c r="J711" s="19">
        <v>0</v>
      </c>
    </row>
    <row r="712" spans="1:10" x14ac:dyDescent="0.3">
      <c r="A712" s="19" t="str">
        <f>B380&amp;C704&amp;D712</f>
        <v>PENETRACION (%)InfusionesNOROESTE</v>
      </c>
      <c r="B712" s="19">
        <v>0</v>
      </c>
      <c r="C712" s="19">
        <v>0</v>
      </c>
      <c r="D712" s="19" t="s">
        <v>154</v>
      </c>
      <c r="E712" s="19">
        <v>1.1820850000000001</v>
      </c>
      <c r="F712" s="19">
        <v>1.9020630000000001</v>
      </c>
      <c r="G712" s="19">
        <v>1.9416059999999999</v>
      </c>
      <c r="H712" s="19">
        <v>0</v>
      </c>
      <c r="I712" s="19">
        <v>0</v>
      </c>
      <c r="J712" s="19">
        <v>0</v>
      </c>
    </row>
    <row r="713" spans="1:10" x14ac:dyDescent="0.3">
      <c r="A713" s="19" t="str">
        <f>B380&amp;C704&amp;D713</f>
        <v>PENETRACION (%)Infusiones&lt;2MIL</v>
      </c>
      <c r="B713" s="19">
        <v>0</v>
      </c>
      <c r="C713" s="19">
        <v>0</v>
      </c>
      <c r="D713" s="19" t="s">
        <v>29</v>
      </c>
      <c r="E713" s="19">
        <v>1.937147</v>
      </c>
      <c r="F713" s="19">
        <v>0.94786179999999998</v>
      </c>
      <c r="G713" s="19">
        <v>0</v>
      </c>
      <c r="H713" s="19">
        <v>0</v>
      </c>
      <c r="I713" s="19">
        <v>0</v>
      </c>
      <c r="J713" s="19">
        <v>0</v>
      </c>
    </row>
    <row r="714" spans="1:10" x14ac:dyDescent="0.3">
      <c r="A714" s="19" t="str">
        <f>B380&amp;C704&amp;D714</f>
        <v>PENETRACION (%)Infusiones2-5MIL</v>
      </c>
      <c r="B714" s="19">
        <v>0</v>
      </c>
      <c r="C714" s="19">
        <v>0</v>
      </c>
      <c r="D714" s="19" t="s">
        <v>32</v>
      </c>
      <c r="E714" s="19">
        <v>0.61151359999999999</v>
      </c>
      <c r="F714" s="19">
        <v>0</v>
      </c>
      <c r="G714" s="19">
        <v>0</v>
      </c>
      <c r="H714" s="19">
        <v>0</v>
      </c>
      <c r="I714" s="19">
        <v>0</v>
      </c>
      <c r="J714" s="19">
        <v>0</v>
      </c>
    </row>
    <row r="715" spans="1:10" x14ac:dyDescent="0.3">
      <c r="A715" s="19" t="str">
        <f>B380&amp;C704&amp;D715</f>
        <v>PENETRACION (%)Infusiones5-10MIL</v>
      </c>
      <c r="B715" s="19">
        <v>0</v>
      </c>
      <c r="C715" s="19">
        <v>0</v>
      </c>
      <c r="D715" s="19" t="s">
        <v>34</v>
      </c>
      <c r="E715" s="19">
        <v>0</v>
      </c>
      <c r="F715" s="19">
        <v>0.4696032</v>
      </c>
      <c r="G715" s="19">
        <v>0.66186109999999998</v>
      </c>
      <c r="H715" s="19">
        <v>0</v>
      </c>
      <c r="I715" s="19">
        <v>0</v>
      </c>
      <c r="J715" s="19">
        <v>0</v>
      </c>
    </row>
    <row r="716" spans="1:10" x14ac:dyDescent="0.3">
      <c r="A716" s="19" t="str">
        <f>B380&amp;C704&amp;D716</f>
        <v>PENETRACION (%)Infusiones10-30MIL</v>
      </c>
      <c r="B716" s="19">
        <v>0</v>
      </c>
      <c r="C716" s="19">
        <v>0</v>
      </c>
      <c r="D716" s="19" t="s">
        <v>36</v>
      </c>
      <c r="E716" s="19">
        <v>0.38323980000000002</v>
      </c>
      <c r="F716" s="19">
        <v>1.239438</v>
      </c>
      <c r="G716" s="19">
        <v>0.52963689999999997</v>
      </c>
      <c r="H716" s="19">
        <v>0</v>
      </c>
      <c r="I716" s="19">
        <v>0</v>
      </c>
      <c r="J716" s="19">
        <v>0</v>
      </c>
    </row>
    <row r="717" spans="1:10" x14ac:dyDescent="0.3">
      <c r="A717" s="19" t="str">
        <f>B380&amp;C704&amp;D717</f>
        <v>PENETRACION (%)Infusiones30-100MIL</v>
      </c>
      <c r="B717" s="19">
        <v>0</v>
      </c>
      <c r="C717" s="19">
        <v>0</v>
      </c>
      <c r="D717" s="19" t="s">
        <v>38</v>
      </c>
      <c r="E717" s="19">
        <v>0.2430744</v>
      </c>
      <c r="F717" s="19">
        <v>1.378984</v>
      </c>
      <c r="G717" s="19">
        <v>0.6940404</v>
      </c>
      <c r="H717" s="19">
        <v>0</v>
      </c>
      <c r="I717" s="19">
        <v>0</v>
      </c>
      <c r="J717" s="19">
        <v>0</v>
      </c>
    </row>
    <row r="718" spans="1:10" x14ac:dyDescent="0.3">
      <c r="A718" s="19" t="str">
        <f>B380&amp;C704&amp;D718</f>
        <v>PENETRACION (%)Infusiones100-200MIL</v>
      </c>
      <c r="B718" s="19">
        <v>0</v>
      </c>
      <c r="C718" s="19">
        <v>0</v>
      </c>
      <c r="D718" s="19" t="s">
        <v>40</v>
      </c>
      <c r="E718" s="19">
        <v>1.162795</v>
      </c>
      <c r="F718" s="19">
        <v>0.61976960000000003</v>
      </c>
      <c r="G718" s="19">
        <v>0</v>
      </c>
      <c r="H718" s="19">
        <v>0</v>
      </c>
      <c r="I718" s="19">
        <v>0</v>
      </c>
      <c r="J718" s="19">
        <v>0</v>
      </c>
    </row>
    <row r="719" spans="1:10" x14ac:dyDescent="0.3">
      <c r="A719" s="19" t="str">
        <f>B380&amp;C704&amp;D719</f>
        <v>PENETRACION (%)Infusiones200-500MIL</v>
      </c>
      <c r="B719" s="19">
        <v>0</v>
      </c>
      <c r="C719" s="19">
        <v>0</v>
      </c>
      <c r="D719" s="19" t="s">
        <v>42</v>
      </c>
      <c r="E719" s="19">
        <v>1.2983659999999999</v>
      </c>
      <c r="F719" s="19">
        <v>0.34120010000000001</v>
      </c>
      <c r="G719" s="19">
        <v>7.6308710000000002E-2</v>
      </c>
      <c r="H719" s="19">
        <v>0</v>
      </c>
      <c r="I719" s="19">
        <v>0</v>
      </c>
      <c r="J719" s="19">
        <v>0</v>
      </c>
    </row>
    <row r="720" spans="1:10" x14ac:dyDescent="0.3">
      <c r="A720" s="19" t="str">
        <f>B380&amp;C704&amp;D720</f>
        <v>PENETRACION (%)Infusiones&gt;500MIL</v>
      </c>
      <c r="B720" s="19">
        <v>0</v>
      </c>
      <c r="C720" s="19">
        <v>0</v>
      </c>
      <c r="D720" s="19" t="s">
        <v>44</v>
      </c>
      <c r="E720" s="19">
        <v>0.35446149999999998</v>
      </c>
      <c r="F720" s="19">
        <v>1.285887</v>
      </c>
      <c r="G720" s="19">
        <v>0.27549249999999997</v>
      </c>
      <c r="H720" s="19">
        <v>0</v>
      </c>
      <c r="I720" s="19">
        <v>0</v>
      </c>
      <c r="J720" s="19">
        <v>0</v>
      </c>
    </row>
    <row r="721" spans="1:10" x14ac:dyDescent="0.3">
      <c r="A721" s="19" t="str">
        <f>B380&amp;C704&amp;D721</f>
        <v>PENETRACION (%)InfusionesDE 15 A 19 AÑOS</v>
      </c>
      <c r="B721" s="19">
        <v>0</v>
      </c>
      <c r="C721" s="19">
        <v>0</v>
      </c>
      <c r="D721" s="19" t="s">
        <v>155</v>
      </c>
      <c r="E721" s="19">
        <v>0</v>
      </c>
      <c r="F721" s="19">
        <v>2.5776840000000001</v>
      </c>
      <c r="G721" s="19">
        <v>0</v>
      </c>
      <c r="H721" s="19">
        <v>0</v>
      </c>
      <c r="I721" s="19">
        <v>0</v>
      </c>
      <c r="J721" s="19">
        <v>0</v>
      </c>
    </row>
    <row r="722" spans="1:10" x14ac:dyDescent="0.3">
      <c r="A722" s="19" t="str">
        <f>B380&amp;C704&amp;D722</f>
        <v>PENETRACION (%)InfusionesDE 20 A 24 AÑOS</v>
      </c>
      <c r="B722" s="19">
        <v>0</v>
      </c>
      <c r="C722" s="19">
        <v>0</v>
      </c>
      <c r="D722" s="19" t="s">
        <v>156</v>
      </c>
      <c r="E722" s="19">
        <v>0</v>
      </c>
      <c r="F722" s="19">
        <v>0.46846870000000002</v>
      </c>
      <c r="G722" s="19">
        <v>1.431581</v>
      </c>
      <c r="H722" s="19">
        <v>0</v>
      </c>
      <c r="I722" s="19">
        <v>0</v>
      </c>
      <c r="J722" s="19">
        <v>0</v>
      </c>
    </row>
    <row r="723" spans="1:10" x14ac:dyDescent="0.3">
      <c r="A723" s="19" t="str">
        <f>B380&amp;C704&amp;D723</f>
        <v>PENETRACION (%)InfusionesDE 25 A 34 AÑOS</v>
      </c>
      <c r="B723" s="19">
        <v>0</v>
      </c>
      <c r="C723" s="19">
        <v>0</v>
      </c>
      <c r="D723" s="19" t="s">
        <v>157</v>
      </c>
      <c r="E723" s="19">
        <v>1.8283469999999999</v>
      </c>
      <c r="F723" s="19">
        <v>1.21482</v>
      </c>
      <c r="G723" s="19">
        <v>0.46978110000000001</v>
      </c>
      <c r="H723" s="19">
        <v>0</v>
      </c>
      <c r="I723" s="19">
        <v>0</v>
      </c>
      <c r="J723" s="19">
        <v>0</v>
      </c>
    </row>
    <row r="724" spans="1:10" x14ac:dyDescent="0.3">
      <c r="A724" s="19" t="str">
        <f>B380&amp;C704&amp;D724</f>
        <v>PENETRACION (%)InfusionesDE 35 A 49 AÑOS</v>
      </c>
      <c r="B724" s="19">
        <v>0</v>
      </c>
      <c r="C724" s="19">
        <v>0</v>
      </c>
      <c r="D724" s="19" t="s">
        <v>158</v>
      </c>
      <c r="E724" s="19">
        <v>0.86653519999999995</v>
      </c>
      <c r="F724" s="19">
        <v>0.79227910000000001</v>
      </c>
      <c r="G724" s="19">
        <v>0.63405509999999998</v>
      </c>
      <c r="H724" s="19">
        <v>0</v>
      </c>
      <c r="I724" s="19">
        <v>0</v>
      </c>
      <c r="J724" s="19">
        <v>0</v>
      </c>
    </row>
    <row r="725" spans="1:10" x14ac:dyDescent="0.3">
      <c r="A725" s="19" t="str">
        <f>B380&amp;C704&amp;D725</f>
        <v>PENETRACION (%)InfusionesDE 50 A 59 AÑOS</v>
      </c>
      <c r="B725" s="19">
        <v>0</v>
      </c>
      <c r="C725" s="19">
        <v>0</v>
      </c>
      <c r="D725" s="19" t="s">
        <v>159</v>
      </c>
      <c r="E725" s="19">
        <v>0.37360680000000002</v>
      </c>
      <c r="F725" s="19">
        <v>0.60557119999999998</v>
      </c>
      <c r="G725" s="19">
        <v>0.1028327</v>
      </c>
      <c r="H725" s="19">
        <v>0</v>
      </c>
      <c r="I725" s="19">
        <v>0</v>
      </c>
      <c r="J725" s="19">
        <v>0</v>
      </c>
    </row>
    <row r="726" spans="1:10" x14ac:dyDescent="0.3">
      <c r="A726" s="19" t="str">
        <f>B380&amp;C704&amp;D726</f>
        <v>PENETRACION (%)InfusionesDE 60 A 75 AÑOS</v>
      </c>
      <c r="B726" s="19">
        <v>0</v>
      </c>
      <c r="C726" s="19">
        <v>0</v>
      </c>
      <c r="D726" s="19" t="s">
        <v>160</v>
      </c>
      <c r="E726" s="19">
        <v>0</v>
      </c>
      <c r="F726" s="19">
        <v>0.87148680000000001</v>
      </c>
      <c r="G726" s="19">
        <v>0</v>
      </c>
      <c r="H726" s="19">
        <v>0</v>
      </c>
      <c r="I726" s="19">
        <v>0</v>
      </c>
      <c r="J726" s="19">
        <v>0</v>
      </c>
    </row>
    <row r="727" spans="1:10" x14ac:dyDescent="0.3">
      <c r="A727" s="19" t="str">
        <f>B380&amp;C704&amp;D727</f>
        <v>PENETRACION (%)InfusionesALTA Y MEDIA ALTA</v>
      </c>
      <c r="B727" s="19">
        <v>0</v>
      </c>
      <c r="C727" s="19">
        <v>0</v>
      </c>
      <c r="D727" s="19" t="s">
        <v>161</v>
      </c>
      <c r="E727" s="19">
        <v>0.2722231</v>
      </c>
      <c r="F727" s="19">
        <v>0.61067629999999995</v>
      </c>
      <c r="G727" s="19">
        <v>9.5189140000000005E-2</v>
      </c>
      <c r="H727" s="19">
        <v>0</v>
      </c>
      <c r="I727" s="19">
        <v>0</v>
      </c>
      <c r="J727" s="19">
        <v>0</v>
      </c>
    </row>
    <row r="728" spans="1:10" x14ac:dyDescent="0.3">
      <c r="A728" s="19" t="str">
        <f>B380&amp;C704&amp;D728</f>
        <v>PENETRACION (%)InfusionesMEDIA</v>
      </c>
      <c r="B728" s="19">
        <v>0</v>
      </c>
      <c r="C728" s="19">
        <v>0</v>
      </c>
      <c r="D728" s="19" t="s">
        <v>162</v>
      </c>
      <c r="E728" s="19">
        <v>0.35840460000000002</v>
      </c>
      <c r="F728" s="19">
        <v>1.1415789999999999</v>
      </c>
      <c r="G728" s="19">
        <v>0.43683529999999998</v>
      </c>
      <c r="H728" s="19">
        <v>0</v>
      </c>
      <c r="I728" s="19">
        <v>0</v>
      </c>
      <c r="J728" s="19">
        <v>0</v>
      </c>
    </row>
    <row r="729" spans="1:10" x14ac:dyDescent="0.3">
      <c r="A729" s="19" t="str">
        <f>B380&amp;C704&amp;D729</f>
        <v>PENETRACION (%)InfusionesMEDIA BAJA</v>
      </c>
      <c r="B729" s="19">
        <v>0</v>
      </c>
      <c r="C729" s="19">
        <v>0</v>
      </c>
      <c r="D729" s="19" t="s">
        <v>163</v>
      </c>
      <c r="E729" s="19">
        <v>1.1456280000000001</v>
      </c>
      <c r="F729" s="19">
        <v>0.92238989999999998</v>
      </c>
      <c r="G729" s="19">
        <v>0.26401259999999999</v>
      </c>
      <c r="H729" s="19">
        <v>0</v>
      </c>
      <c r="I729" s="19">
        <v>0</v>
      </c>
      <c r="J729" s="19">
        <v>0</v>
      </c>
    </row>
    <row r="730" spans="1:10" x14ac:dyDescent="0.3">
      <c r="A730" s="19" t="str">
        <f>B380&amp;C704&amp;D730</f>
        <v>PENETRACION (%)InfusionesBAJA</v>
      </c>
      <c r="B730" s="19">
        <v>0</v>
      </c>
      <c r="C730" s="19">
        <v>0</v>
      </c>
      <c r="D730" s="19" t="s">
        <v>164</v>
      </c>
      <c r="E730" s="19">
        <v>0.6406811</v>
      </c>
      <c r="F730" s="19">
        <v>0.65861510000000001</v>
      </c>
      <c r="G730" s="19">
        <v>0.56252279999999999</v>
      </c>
      <c r="H730" s="19">
        <v>0</v>
      </c>
      <c r="I730" s="19">
        <v>0</v>
      </c>
      <c r="J730" s="19">
        <v>0</v>
      </c>
    </row>
    <row r="731" spans="1:10" x14ac:dyDescent="0.3">
      <c r="A731" s="19" t="str">
        <f>B380&amp;C731&amp;D731</f>
        <v>PENETRACION (%)Resto Bebidas CalienteT.ESPAÑA</v>
      </c>
      <c r="B731" s="19">
        <v>0</v>
      </c>
      <c r="C731" s="19" t="s">
        <v>115</v>
      </c>
      <c r="D731" s="19" t="s">
        <v>59</v>
      </c>
      <c r="E731" s="19">
        <v>1.3956459999999999</v>
      </c>
      <c r="F731" s="19">
        <v>1.1482829999999999</v>
      </c>
      <c r="G731" s="19">
        <v>1.0716220000000001</v>
      </c>
      <c r="H731" s="19">
        <v>0</v>
      </c>
      <c r="I731" s="19">
        <v>0</v>
      </c>
      <c r="J731" s="19">
        <v>0</v>
      </c>
    </row>
    <row r="732" spans="1:10" x14ac:dyDescent="0.3">
      <c r="A732" s="19" t="str">
        <f>B380&amp;C731&amp;D732</f>
        <v>PENETRACION (%)Resto Bebidas CalienteBCN AM</v>
      </c>
      <c r="B732" s="19">
        <v>0</v>
      </c>
      <c r="C732" s="19">
        <v>0</v>
      </c>
      <c r="D732" s="19" t="s">
        <v>147</v>
      </c>
      <c r="E732" s="19">
        <v>3.5051670000000001</v>
      </c>
      <c r="F732" s="19">
        <v>1.690199</v>
      </c>
      <c r="G732" s="19">
        <v>2.024969</v>
      </c>
      <c r="H732" s="19">
        <v>0</v>
      </c>
      <c r="I732" s="19">
        <v>0</v>
      </c>
      <c r="J732" s="19">
        <v>0</v>
      </c>
    </row>
    <row r="733" spans="1:10" x14ac:dyDescent="0.3">
      <c r="A733" s="19" t="str">
        <f>B380&amp;C731&amp;D733</f>
        <v>PENETRACION (%)Resto Bebidas CalienteREST.CAT ARAGON</v>
      </c>
      <c r="B733" s="19">
        <v>0</v>
      </c>
      <c r="C733" s="19">
        <v>0</v>
      </c>
      <c r="D733" s="19" t="s">
        <v>148</v>
      </c>
      <c r="E733" s="19">
        <v>1.2384930000000001</v>
      </c>
      <c r="F733" s="19">
        <v>1.732029</v>
      </c>
      <c r="G733" s="19">
        <v>0.58652700000000002</v>
      </c>
      <c r="H733" s="19">
        <v>0</v>
      </c>
      <c r="I733" s="19">
        <v>0</v>
      </c>
      <c r="J733" s="19">
        <v>0</v>
      </c>
    </row>
    <row r="734" spans="1:10" x14ac:dyDescent="0.3">
      <c r="A734" s="19" t="str">
        <f>B380&amp;C731&amp;D734</f>
        <v>PENETRACION (%)Resto Bebidas CalienteLEVANTE</v>
      </c>
      <c r="B734" s="19">
        <v>0</v>
      </c>
      <c r="C734" s="19">
        <v>0</v>
      </c>
      <c r="D734" s="19" t="s">
        <v>149</v>
      </c>
      <c r="E734" s="19">
        <v>0.70553250000000001</v>
      </c>
      <c r="F734" s="19">
        <v>0.39011099999999999</v>
      </c>
      <c r="G734" s="19">
        <v>0.15944639999999999</v>
      </c>
      <c r="H734" s="19">
        <v>0</v>
      </c>
      <c r="I734" s="19">
        <v>0</v>
      </c>
      <c r="J734" s="19">
        <v>0</v>
      </c>
    </row>
    <row r="735" spans="1:10" x14ac:dyDescent="0.3">
      <c r="A735" s="19" t="str">
        <f>B380&amp;C731&amp;D735</f>
        <v>PENETRACION (%)Resto Bebidas CalienteANDALUCIA</v>
      </c>
      <c r="B735" s="19">
        <v>0</v>
      </c>
      <c r="C735" s="19">
        <v>0</v>
      </c>
      <c r="D735" s="19" t="s">
        <v>150</v>
      </c>
      <c r="E735" s="19">
        <v>3.0335019999999999</v>
      </c>
      <c r="F735" s="19">
        <v>2.0074339999999999</v>
      </c>
      <c r="G735" s="19">
        <v>3.1194700000000002</v>
      </c>
      <c r="H735" s="19">
        <v>0</v>
      </c>
      <c r="I735" s="19">
        <v>0</v>
      </c>
      <c r="J735" s="19">
        <v>0</v>
      </c>
    </row>
    <row r="736" spans="1:10" x14ac:dyDescent="0.3">
      <c r="A736" s="19" t="str">
        <f>B380&amp;C731&amp;D736</f>
        <v>PENETRACION (%)Resto Bebidas CalienteMDD AM</v>
      </c>
      <c r="B736" s="19">
        <v>0</v>
      </c>
      <c r="C736" s="19">
        <v>0</v>
      </c>
      <c r="D736" s="19" t="s">
        <v>151</v>
      </c>
      <c r="E736" s="19">
        <v>1.9400360000000001</v>
      </c>
      <c r="F736" s="19">
        <v>0.71880299999999997</v>
      </c>
      <c r="G736" s="19">
        <v>0.85435850000000002</v>
      </c>
      <c r="H736" s="19">
        <v>0</v>
      </c>
      <c r="I736" s="19">
        <v>0</v>
      </c>
      <c r="J736" s="19">
        <v>0</v>
      </c>
    </row>
    <row r="737" spans="1:10" x14ac:dyDescent="0.3">
      <c r="A737" s="19" t="str">
        <f>B380&amp;C731&amp;D737</f>
        <v>PENETRACION (%)Resto Bebidas CalienteRTO CENTRO</v>
      </c>
      <c r="B737" s="19">
        <v>0</v>
      </c>
      <c r="C737" s="19">
        <v>0</v>
      </c>
      <c r="D737" s="19" t="s">
        <v>152</v>
      </c>
      <c r="E737" s="19">
        <v>0</v>
      </c>
      <c r="F737" s="19">
        <v>0.24116119999999999</v>
      </c>
      <c r="G737" s="19">
        <v>0.12978490000000001</v>
      </c>
      <c r="H737" s="19">
        <v>0</v>
      </c>
      <c r="I737" s="19">
        <v>0</v>
      </c>
      <c r="J737" s="19">
        <v>0</v>
      </c>
    </row>
    <row r="738" spans="1:10" x14ac:dyDescent="0.3">
      <c r="A738" s="19" t="str">
        <f>B380&amp;C731&amp;D738</f>
        <v>PENETRACION (%)Resto Bebidas CalienteNORTE-CENTRO</v>
      </c>
      <c r="B738" s="19">
        <v>0</v>
      </c>
      <c r="C738" s="19">
        <v>0</v>
      </c>
      <c r="D738" s="19" t="s">
        <v>153</v>
      </c>
      <c r="E738" s="19">
        <v>0.40983849999999999</v>
      </c>
      <c r="F738" s="19">
        <v>0.80849110000000002</v>
      </c>
      <c r="G738" s="19">
        <v>1.0895699999999999</v>
      </c>
      <c r="H738" s="19">
        <v>0</v>
      </c>
      <c r="I738" s="19">
        <v>0</v>
      </c>
      <c r="J738" s="19">
        <v>0</v>
      </c>
    </row>
    <row r="739" spans="1:10" x14ac:dyDescent="0.3">
      <c r="A739" s="19" t="str">
        <f>B380&amp;C731&amp;D739</f>
        <v>PENETRACION (%)Resto Bebidas CalienteNOROESTE</v>
      </c>
      <c r="B739" s="19">
        <v>0</v>
      </c>
      <c r="C739" s="19">
        <v>0</v>
      </c>
      <c r="D739" s="19" t="s">
        <v>154</v>
      </c>
      <c r="E739" s="19">
        <v>0.54757719999999999</v>
      </c>
      <c r="F739" s="19">
        <v>0.29347489999999998</v>
      </c>
      <c r="G739" s="19">
        <v>0.96711780000000003</v>
      </c>
      <c r="H739" s="19">
        <v>0</v>
      </c>
      <c r="I739" s="19">
        <v>0</v>
      </c>
      <c r="J739" s="19">
        <v>0</v>
      </c>
    </row>
    <row r="740" spans="1:10" x14ac:dyDescent="0.3">
      <c r="A740" s="19" t="str">
        <f>B380&amp;C731&amp;D740</f>
        <v>PENETRACION (%)Resto Bebidas Caliente&lt;2MIL</v>
      </c>
      <c r="B740" s="19">
        <v>0</v>
      </c>
      <c r="C740" s="19">
        <v>0</v>
      </c>
      <c r="D740" s="19" t="s">
        <v>29</v>
      </c>
      <c r="E740" s="19">
        <v>0</v>
      </c>
      <c r="F740" s="19">
        <v>0</v>
      </c>
      <c r="G740" s="19">
        <v>0</v>
      </c>
      <c r="H740" s="19">
        <v>0</v>
      </c>
      <c r="I740" s="19">
        <v>0</v>
      </c>
      <c r="J740" s="19">
        <v>0</v>
      </c>
    </row>
    <row r="741" spans="1:10" x14ac:dyDescent="0.3">
      <c r="A741" s="19" t="str">
        <f>B380&amp;C731&amp;D741</f>
        <v>PENETRACION (%)Resto Bebidas Caliente2-5MIL</v>
      </c>
      <c r="B741" s="19">
        <v>0</v>
      </c>
      <c r="C741" s="19">
        <v>0</v>
      </c>
      <c r="D741" s="19" t="s">
        <v>32</v>
      </c>
      <c r="E741" s="19">
        <v>2.2481080000000002</v>
      </c>
      <c r="F741" s="19">
        <v>1.271595</v>
      </c>
      <c r="G741" s="19">
        <v>0</v>
      </c>
      <c r="H741" s="19">
        <v>0</v>
      </c>
      <c r="I741" s="19">
        <v>0</v>
      </c>
      <c r="J741" s="19">
        <v>0</v>
      </c>
    </row>
    <row r="742" spans="1:10" x14ac:dyDescent="0.3">
      <c r="A742" s="19" t="str">
        <f>B380&amp;C731&amp;D742</f>
        <v>PENETRACION (%)Resto Bebidas Caliente5-10MIL</v>
      </c>
      <c r="B742" s="19">
        <v>0</v>
      </c>
      <c r="C742" s="19">
        <v>0</v>
      </c>
      <c r="D742" s="19" t="s">
        <v>34</v>
      </c>
      <c r="E742" s="19">
        <v>1.0414950000000001</v>
      </c>
      <c r="F742" s="19">
        <v>1.318535</v>
      </c>
      <c r="G742" s="19">
        <v>1.4090229999999999</v>
      </c>
      <c r="H742" s="19">
        <v>0</v>
      </c>
      <c r="I742" s="19">
        <v>0</v>
      </c>
      <c r="J742" s="19">
        <v>0</v>
      </c>
    </row>
    <row r="743" spans="1:10" x14ac:dyDescent="0.3">
      <c r="A743" s="19" t="str">
        <f>B380&amp;C731&amp;D743</f>
        <v>PENETRACION (%)Resto Bebidas Caliente10-30MIL</v>
      </c>
      <c r="B743" s="19">
        <v>0</v>
      </c>
      <c r="C743" s="19">
        <v>0</v>
      </c>
      <c r="D743" s="19" t="s">
        <v>36</v>
      </c>
      <c r="E743" s="19">
        <v>1.096592</v>
      </c>
      <c r="F743" s="19">
        <v>1.027137</v>
      </c>
      <c r="G743" s="19">
        <v>1.0353270000000001</v>
      </c>
      <c r="H743" s="19">
        <v>0</v>
      </c>
      <c r="I743" s="19">
        <v>0</v>
      </c>
      <c r="J743" s="19">
        <v>0</v>
      </c>
    </row>
    <row r="744" spans="1:10" x14ac:dyDescent="0.3">
      <c r="A744" s="19" t="str">
        <f>B380&amp;C731&amp;D744</f>
        <v>PENETRACION (%)Resto Bebidas Caliente30-100MIL</v>
      </c>
      <c r="B744" s="19">
        <v>0</v>
      </c>
      <c r="C744" s="19">
        <v>0</v>
      </c>
      <c r="D744" s="19" t="s">
        <v>38</v>
      </c>
      <c r="E744" s="19">
        <v>0.66175349999999999</v>
      </c>
      <c r="F744" s="19">
        <v>1.8654409999999999</v>
      </c>
      <c r="G744" s="19">
        <v>2.6043069999999999</v>
      </c>
      <c r="H744" s="19">
        <v>0</v>
      </c>
      <c r="I744" s="19">
        <v>0</v>
      </c>
      <c r="J744" s="19">
        <v>0</v>
      </c>
    </row>
    <row r="745" spans="1:10" x14ac:dyDescent="0.3">
      <c r="A745" s="19" t="str">
        <f>B380&amp;C731&amp;D745</f>
        <v>PENETRACION (%)Resto Bebidas Caliente100-200MIL</v>
      </c>
      <c r="B745" s="19">
        <v>0</v>
      </c>
      <c r="C745" s="19">
        <v>0</v>
      </c>
      <c r="D745" s="19" t="s">
        <v>40</v>
      </c>
      <c r="E745" s="19">
        <v>0.19999529999999999</v>
      </c>
      <c r="F745" s="19">
        <v>1.5876840000000001</v>
      </c>
      <c r="G745" s="19">
        <v>2.0986400000000001</v>
      </c>
      <c r="H745" s="19">
        <v>0</v>
      </c>
      <c r="I745" s="19">
        <v>0</v>
      </c>
      <c r="J745" s="19">
        <v>0</v>
      </c>
    </row>
    <row r="746" spans="1:10" x14ac:dyDescent="0.3">
      <c r="A746" s="19" t="str">
        <f>B380&amp;C731&amp;D746</f>
        <v>PENETRACION (%)Resto Bebidas Caliente200-500MIL</v>
      </c>
      <c r="B746" s="19">
        <v>0</v>
      </c>
      <c r="C746" s="19">
        <v>0</v>
      </c>
      <c r="D746" s="19" t="s">
        <v>42</v>
      </c>
      <c r="E746" s="19">
        <v>2.13768</v>
      </c>
      <c r="F746" s="19">
        <v>0</v>
      </c>
      <c r="G746" s="19">
        <v>0.55789900000000003</v>
      </c>
      <c r="H746" s="19">
        <v>0</v>
      </c>
      <c r="I746" s="19">
        <v>0</v>
      </c>
      <c r="J746" s="19">
        <v>0</v>
      </c>
    </row>
    <row r="747" spans="1:10" x14ac:dyDescent="0.3">
      <c r="A747" s="19" t="str">
        <f>B380&amp;C731&amp;D747</f>
        <v>PENETRACION (%)Resto Bebidas Caliente&gt;500MIL</v>
      </c>
      <c r="B747" s="19">
        <v>0</v>
      </c>
      <c r="C747" s="19">
        <v>0</v>
      </c>
      <c r="D747" s="19" t="s">
        <v>44</v>
      </c>
      <c r="E747" s="19">
        <v>3.4734069999999999</v>
      </c>
      <c r="F747" s="19">
        <v>1.1480939999999999</v>
      </c>
      <c r="G747" s="19">
        <v>0.8742839</v>
      </c>
      <c r="H747" s="19">
        <v>0</v>
      </c>
      <c r="I747" s="19">
        <v>0</v>
      </c>
      <c r="J747" s="19">
        <v>0</v>
      </c>
    </row>
    <row r="748" spans="1:10" x14ac:dyDescent="0.3">
      <c r="A748" s="19" t="str">
        <f>B380&amp;C731&amp;D748</f>
        <v>PENETRACION (%)Resto Bebidas CalienteDE 15 A 19 AÑOS</v>
      </c>
      <c r="B748" s="19">
        <v>0</v>
      </c>
      <c r="C748" s="19">
        <v>0</v>
      </c>
      <c r="D748" s="19" t="s">
        <v>155</v>
      </c>
      <c r="E748" s="19">
        <v>4.7753629999999996</v>
      </c>
      <c r="F748" s="19">
        <v>0</v>
      </c>
      <c r="G748" s="19">
        <v>0</v>
      </c>
      <c r="H748" s="19">
        <v>0</v>
      </c>
      <c r="I748" s="19">
        <v>0</v>
      </c>
      <c r="J748" s="19">
        <v>0</v>
      </c>
    </row>
    <row r="749" spans="1:10" x14ac:dyDescent="0.3">
      <c r="A749" s="19" t="str">
        <f>B380&amp;C731&amp;D749</f>
        <v>PENETRACION (%)Resto Bebidas CalienteDE 20 A 24 AÑOS</v>
      </c>
      <c r="B749" s="19">
        <v>0</v>
      </c>
      <c r="C749" s="19">
        <v>0</v>
      </c>
      <c r="D749" s="19" t="s">
        <v>156</v>
      </c>
      <c r="E749" s="19">
        <v>0.70472599999999996</v>
      </c>
      <c r="F749" s="19">
        <v>0.2550345</v>
      </c>
      <c r="G749" s="19">
        <v>0</v>
      </c>
      <c r="H749" s="19">
        <v>0</v>
      </c>
      <c r="I749" s="19">
        <v>0</v>
      </c>
      <c r="J749" s="19">
        <v>0</v>
      </c>
    </row>
    <row r="750" spans="1:10" x14ac:dyDescent="0.3">
      <c r="A750" s="19" t="str">
        <f>B380&amp;C731&amp;D750</f>
        <v>PENETRACION (%)Resto Bebidas CalienteDE 25 A 34 AÑOS</v>
      </c>
      <c r="B750" s="19">
        <v>0</v>
      </c>
      <c r="C750" s="19">
        <v>0</v>
      </c>
      <c r="D750" s="19" t="s">
        <v>157</v>
      </c>
      <c r="E750" s="19">
        <v>1.9115359999999999</v>
      </c>
      <c r="F750" s="19">
        <v>1.708618</v>
      </c>
      <c r="G750" s="19">
        <v>1.7238610000000001</v>
      </c>
      <c r="H750" s="19">
        <v>0</v>
      </c>
      <c r="I750" s="19">
        <v>0</v>
      </c>
      <c r="J750" s="19">
        <v>0</v>
      </c>
    </row>
    <row r="751" spans="1:10" x14ac:dyDescent="0.3">
      <c r="A751" s="19" t="str">
        <f>B380&amp;C731&amp;D751</f>
        <v>PENETRACION (%)Resto Bebidas CalienteDE 35 A 49 AÑOS</v>
      </c>
      <c r="B751" s="19">
        <v>0</v>
      </c>
      <c r="C751" s="19">
        <v>0</v>
      </c>
      <c r="D751" s="19" t="s">
        <v>158</v>
      </c>
      <c r="E751" s="19">
        <v>1.26294</v>
      </c>
      <c r="F751" s="19">
        <v>1.1498809999999999</v>
      </c>
      <c r="G751" s="19">
        <v>1.101513</v>
      </c>
      <c r="H751" s="19">
        <v>0</v>
      </c>
      <c r="I751" s="19">
        <v>0</v>
      </c>
      <c r="J751" s="19">
        <v>0</v>
      </c>
    </row>
    <row r="752" spans="1:10" x14ac:dyDescent="0.3">
      <c r="A752" s="19" t="str">
        <f>B380&amp;C731&amp;D752</f>
        <v>PENETRACION (%)Resto Bebidas CalienteDE 50 A 59 AÑOS</v>
      </c>
      <c r="B752" s="19">
        <v>0</v>
      </c>
      <c r="C752" s="19">
        <v>0</v>
      </c>
      <c r="D752" s="19" t="s">
        <v>159</v>
      </c>
      <c r="E752" s="19">
        <v>1.394495</v>
      </c>
      <c r="F752" s="19">
        <v>2.2163149999999998</v>
      </c>
      <c r="G752" s="19">
        <v>1.8256460000000001</v>
      </c>
      <c r="H752" s="19">
        <v>0</v>
      </c>
      <c r="I752" s="19">
        <v>0</v>
      </c>
      <c r="J752" s="19">
        <v>0</v>
      </c>
    </row>
    <row r="753" spans="1:10" x14ac:dyDescent="0.3">
      <c r="A753" s="19" t="str">
        <f>B380&amp;C731&amp;D753</f>
        <v>PENETRACION (%)Resto Bebidas CalienteDE 60 A 75 AÑOS</v>
      </c>
      <c r="B753" s="19">
        <v>0</v>
      </c>
      <c r="C753" s="19">
        <v>0</v>
      </c>
      <c r="D753" s="19" t="s">
        <v>160</v>
      </c>
      <c r="E753" s="19">
        <v>0.7535463</v>
      </c>
      <c r="F753" s="19">
        <v>0.34561429999999999</v>
      </c>
      <c r="G753" s="19">
        <v>0.65140310000000001</v>
      </c>
      <c r="H753" s="19">
        <v>0</v>
      </c>
      <c r="I753" s="19">
        <v>0</v>
      </c>
      <c r="J753" s="19">
        <v>0</v>
      </c>
    </row>
    <row r="754" spans="1:10" x14ac:dyDescent="0.3">
      <c r="A754" s="19" t="str">
        <f>B380&amp;C731&amp;D754</f>
        <v>PENETRACION (%)Resto Bebidas CalienteALTA Y MEDIA ALTA</v>
      </c>
      <c r="B754" s="19">
        <v>0</v>
      </c>
      <c r="C754" s="19">
        <v>0</v>
      </c>
      <c r="D754" s="19" t="s">
        <v>161</v>
      </c>
      <c r="E754" s="19">
        <v>1.0926439999999999</v>
      </c>
      <c r="F754" s="19">
        <v>1.6593059999999999</v>
      </c>
      <c r="G754" s="19">
        <v>1.130673</v>
      </c>
      <c r="H754" s="19">
        <v>0</v>
      </c>
      <c r="I754" s="19">
        <v>0</v>
      </c>
      <c r="J754" s="19">
        <v>0</v>
      </c>
    </row>
    <row r="755" spans="1:10" x14ac:dyDescent="0.3">
      <c r="A755" s="19" t="str">
        <f>B380&amp;C731&amp;D755</f>
        <v>PENETRACION (%)Resto Bebidas CalienteMEDIA</v>
      </c>
      <c r="B755" s="19">
        <v>0</v>
      </c>
      <c r="C755" s="19">
        <v>0</v>
      </c>
      <c r="D755" s="19" t="s">
        <v>162</v>
      </c>
      <c r="E755" s="19">
        <v>0.93674619999999997</v>
      </c>
      <c r="F755" s="19">
        <v>0.44727899999999998</v>
      </c>
      <c r="G755" s="19">
        <v>0.69215439999999995</v>
      </c>
      <c r="H755" s="19">
        <v>0</v>
      </c>
      <c r="I755" s="19">
        <v>0</v>
      </c>
      <c r="J755" s="19">
        <v>0</v>
      </c>
    </row>
    <row r="756" spans="1:10" x14ac:dyDescent="0.3">
      <c r="A756" s="19" t="str">
        <f>B380&amp;C731&amp;D756</f>
        <v>PENETRACION (%)Resto Bebidas CalienteMEDIA BAJA</v>
      </c>
      <c r="B756" s="19">
        <v>0</v>
      </c>
      <c r="C756" s="19">
        <v>0</v>
      </c>
      <c r="D756" s="19" t="s">
        <v>163</v>
      </c>
      <c r="E756" s="19">
        <v>2.5974050000000002</v>
      </c>
      <c r="F756" s="19">
        <v>1.358889</v>
      </c>
      <c r="G756" s="19">
        <v>1.051086</v>
      </c>
      <c r="H756" s="19">
        <v>0</v>
      </c>
      <c r="I756" s="19">
        <v>0</v>
      </c>
      <c r="J756" s="19">
        <v>0</v>
      </c>
    </row>
    <row r="757" spans="1:10" x14ac:dyDescent="0.3">
      <c r="A757" s="19" t="str">
        <f>B380&amp;C731&amp;D757</f>
        <v>PENETRACION (%)Resto Bebidas CalienteBAJA</v>
      </c>
      <c r="B757" s="19">
        <v>0</v>
      </c>
      <c r="C757" s="19">
        <v>0</v>
      </c>
      <c r="D757" s="19" t="s">
        <v>164</v>
      </c>
      <c r="E757" s="19">
        <v>0.95977500000000004</v>
      </c>
      <c r="F757" s="19">
        <v>1.384247</v>
      </c>
      <c r="G757" s="19">
        <v>2.0669469999999999</v>
      </c>
      <c r="H757" s="19">
        <v>0</v>
      </c>
      <c r="I757" s="19">
        <v>0</v>
      </c>
      <c r="J757" s="19">
        <v>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628DF-E49C-4BB2-AC48-896B4103A254}">
  <sheetPr codeName="Hoja22">
    <tabColor theme="7"/>
  </sheetPr>
  <dimension ref="A1:I70"/>
  <sheetViews>
    <sheetView topLeftCell="B1" workbookViewId="0">
      <selection activeCell="F25" sqref="F25:F30"/>
    </sheetView>
  </sheetViews>
  <sheetFormatPr baseColWidth="10" defaultColWidth="11.453125" defaultRowHeight="14.5" x14ac:dyDescent="0.35"/>
  <cols>
    <col min="1" max="1" width="65.1796875" bestFit="1" customWidth="1"/>
    <col min="2" max="2" width="43.7265625" bestFit="1" customWidth="1"/>
    <col min="3" max="3" width="22" bestFit="1" customWidth="1"/>
    <col min="4" max="4" width="23.7265625" bestFit="1" customWidth="1"/>
    <col min="5" max="5" width="11" customWidth="1"/>
  </cols>
  <sheetData>
    <row r="1" spans="1:9" x14ac:dyDescent="0.35">
      <c r="B1" t="s">
        <v>143</v>
      </c>
      <c r="C1" t="s">
        <v>59</v>
      </c>
      <c r="D1">
        <v>0</v>
      </c>
      <c r="E1">
        <v>0</v>
      </c>
      <c r="F1">
        <v>0</v>
      </c>
      <c r="G1">
        <v>0</v>
      </c>
      <c r="H1">
        <v>0</v>
      </c>
    </row>
    <row r="2" spans="1:9" x14ac:dyDescent="0.35">
      <c r="B2">
        <v>0</v>
      </c>
      <c r="C2">
        <v>0</v>
      </c>
      <c r="D2" t="s">
        <v>144</v>
      </c>
      <c r="E2" t="s">
        <v>145</v>
      </c>
      <c r="F2" t="s">
        <v>146</v>
      </c>
      <c r="G2">
        <v>0</v>
      </c>
      <c r="H2">
        <v>0</v>
      </c>
      <c r="I2">
        <v>0</v>
      </c>
    </row>
    <row r="3" spans="1:9" x14ac:dyDescent="0.35">
      <c r="A3" t="str">
        <f>$B$3&amp;C3</f>
        <v>VOLUMEN (Miles kg ó litros).T.Alimentos TOTAL ING</v>
      </c>
      <c r="B3" t="s">
        <v>137</v>
      </c>
      <c r="C3" t="s">
        <v>14</v>
      </c>
      <c r="D3">
        <v>17759.921990154999</v>
      </c>
      <c r="E3">
        <v>18263.548963335001</v>
      </c>
      <c r="F3">
        <v>16160.287708669999</v>
      </c>
      <c r="G3">
        <v>0</v>
      </c>
      <c r="H3">
        <v>0</v>
      </c>
      <c r="I3">
        <v>0</v>
      </c>
    </row>
    <row r="4" spans="1:9" x14ac:dyDescent="0.35">
      <c r="A4" t="str">
        <f t="shared" ref="A4:A19" si="0">$B$3&amp;C4</f>
        <v>VOLUMEN (Miles kg ó litros).T.Carne Ing.</v>
      </c>
      <c r="B4">
        <v>0</v>
      </c>
      <c r="C4" t="s">
        <v>116</v>
      </c>
      <c r="D4">
        <v>3406.1729266699999</v>
      </c>
      <c r="E4">
        <v>3506.8147357950002</v>
      </c>
      <c r="F4">
        <v>2765.8865077749997</v>
      </c>
      <c r="G4">
        <v>0</v>
      </c>
      <c r="H4">
        <v>0</v>
      </c>
      <c r="I4">
        <v>0</v>
      </c>
    </row>
    <row r="5" spans="1:9" x14ac:dyDescent="0.35">
      <c r="A5" t="str">
        <f t="shared" si="0"/>
        <v>VOLUMEN (Miles kg ó litros).T.Pescados/Marisc.Ing</v>
      </c>
      <c r="B5">
        <v>0</v>
      </c>
      <c r="C5" t="s">
        <v>117</v>
      </c>
      <c r="D5">
        <v>1029.1211098900001</v>
      </c>
      <c r="E5">
        <v>1247.985173325</v>
      </c>
      <c r="F5">
        <v>1076.9021280700001</v>
      </c>
      <c r="G5">
        <v>0</v>
      </c>
      <c r="H5">
        <v>0</v>
      </c>
      <c r="I5">
        <v>0</v>
      </c>
    </row>
    <row r="6" spans="1:9" x14ac:dyDescent="0.35">
      <c r="A6" t="str">
        <f t="shared" si="0"/>
        <v>VOLUMEN (Miles kg ó litros).Derivados lacteos Ing</v>
      </c>
      <c r="B6">
        <v>0</v>
      </c>
      <c r="C6" t="s">
        <v>118</v>
      </c>
      <c r="D6">
        <v>1314.52252232</v>
      </c>
      <c r="E6">
        <v>1119.08189672</v>
      </c>
      <c r="F6">
        <v>1038.1567708750001</v>
      </c>
      <c r="G6">
        <v>0</v>
      </c>
      <c r="H6">
        <v>0</v>
      </c>
      <c r="I6">
        <v>0</v>
      </c>
    </row>
    <row r="7" spans="1:9" x14ac:dyDescent="0.35">
      <c r="A7" t="str">
        <f t="shared" si="0"/>
        <v>VOLUMEN (Miles kg ó litros).Fruta Ing.</v>
      </c>
      <c r="B7">
        <v>0</v>
      </c>
      <c r="C7" t="s">
        <v>119</v>
      </c>
      <c r="D7">
        <v>402.72129064999996</v>
      </c>
      <c r="E7">
        <v>421.49588110000002</v>
      </c>
      <c r="F7">
        <v>578.95087905000003</v>
      </c>
      <c r="G7">
        <v>0</v>
      </c>
      <c r="H7">
        <v>0</v>
      </c>
      <c r="I7">
        <v>0</v>
      </c>
    </row>
    <row r="8" spans="1:9" x14ac:dyDescent="0.35">
      <c r="A8" t="str">
        <f t="shared" si="0"/>
        <v>VOLUMEN (Miles kg ó litros).Hortalizas/Verdur.Ing</v>
      </c>
      <c r="B8">
        <v>0</v>
      </c>
      <c r="C8" t="s">
        <v>120</v>
      </c>
      <c r="D8">
        <v>4646.6668659450006</v>
      </c>
      <c r="E8">
        <v>4717.0436004100002</v>
      </c>
      <c r="F8">
        <v>3862.9177177849997</v>
      </c>
      <c r="G8">
        <v>0</v>
      </c>
      <c r="H8">
        <v>0</v>
      </c>
      <c r="I8">
        <v>0</v>
      </c>
    </row>
    <row r="9" spans="1:9" x14ac:dyDescent="0.35">
      <c r="A9" t="str">
        <f t="shared" si="0"/>
        <v>VOLUMEN (Miles kg ó litros).Aceite alino Ing.</v>
      </c>
      <c r="B9">
        <v>0</v>
      </c>
      <c r="C9" t="s">
        <v>121</v>
      </c>
      <c r="D9">
        <v>16.289239040000002</v>
      </c>
      <c r="E9">
        <v>17.936551469999998</v>
      </c>
      <c r="F9">
        <v>13.68533467</v>
      </c>
      <c r="G9">
        <v>0</v>
      </c>
      <c r="H9">
        <v>0</v>
      </c>
      <c r="I9">
        <v>0</v>
      </c>
    </row>
    <row r="10" spans="1:9" x14ac:dyDescent="0.35">
      <c r="A10" t="str">
        <f t="shared" si="0"/>
        <v>VOLUMEN (Miles kg ó litros).Pan Ing.</v>
      </c>
      <c r="B10">
        <v>0</v>
      </c>
      <c r="C10" t="s">
        <v>122</v>
      </c>
      <c r="D10">
        <v>2163.2284835</v>
      </c>
      <c r="E10">
        <v>1915.8788418000001</v>
      </c>
      <c r="F10">
        <v>1866.5067960000001</v>
      </c>
      <c r="G10">
        <v>0</v>
      </c>
      <c r="H10">
        <v>0</v>
      </c>
      <c r="I10">
        <v>0</v>
      </c>
    </row>
    <row r="11" spans="1:9" x14ac:dyDescent="0.35">
      <c r="A11" t="str">
        <f t="shared" si="0"/>
        <v>VOLUMEN (Miles kg ó litros).Pastas Ing.</v>
      </c>
      <c r="B11">
        <v>0</v>
      </c>
      <c r="C11" t="s">
        <v>123</v>
      </c>
      <c r="D11">
        <v>82.339228454999997</v>
      </c>
      <c r="E11">
        <v>69.527492370000004</v>
      </c>
      <c r="F11">
        <v>126.91716058999999</v>
      </c>
      <c r="G11">
        <v>0</v>
      </c>
      <c r="H11">
        <v>0</v>
      </c>
      <c r="I11">
        <v>0</v>
      </c>
    </row>
    <row r="12" spans="1:9" x14ac:dyDescent="0.35">
      <c r="A12" t="str">
        <f t="shared" si="0"/>
        <v>VOLUMEN (Miles kg ó litros).Arroz Ing.</v>
      </c>
      <c r="B12">
        <v>0</v>
      </c>
      <c r="C12" t="s">
        <v>124</v>
      </c>
      <c r="D12">
        <v>153.26918129999999</v>
      </c>
      <c r="E12">
        <v>274.10523287000001</v>
      </c>
      <c r="F12">
        <v>168.233808705</v>
      </c>
      <c r="G12">
        <v>0</v>
      </c>
      <c r="H12">
        <v>0</v>
      </c>
      <c r="I12">
        <v>0</v>
      </c>
    </row>
    <row r="13" spans="1:9" x14ac:dyDescent="0.35">
      <c r="A13" t="str">
        <f t="shared" si="0"/>
        <v>VOLUMEN (Miles kg ó litros).Legumbres Ing.</v>
      </c>
      <c r="B13">
        <v>0</v>
      </c>
      <c r="C13" t="s">
        <v>125</v>
      </c>
      <c r="D13">
        <v>34.973612234999997</v>
      </c>
      <c r="E13">
        <v>24.31403225</v>
      </c>
      <c r="F13">
        <v>24.274847000000001</v>
      </c>
      <c r="G13">
        <v>0</v>
      </c>
      <c r="H13">
        <v>0</v>
      </c>
      <c r="I13">
        <v>0</v>
      </c>
    </row>
    <row r="14" spans="1:9" x14ac:dyDescent="0.35">
      <c r="A14" t="str">
        <f t="shared" si="0"/>
        <v>VOLUMEN (Miles kg ó litros)BATIDOS</v>
      </c>
      <c r="B14">
        <v>0</v>
      </c>
      <c r="C14" t="s">
        <v>169</v>
      </c>
      <c r="D14">
        <v>119.15412499999999</v>
      </c>
      <c r="E14">
        <v>74.544250000000005</v>
      </c>
      <c r="F14">
        <v>100.81577499999999</v>
      </c>
      <c r="G14">
        <v>0</v>
      </c>
      <c r="H14">
        <v>0</v>
      </c>
      <c r="I14">
        <v>0</v>
      </c>
    </row>
    <row r="15" spans="1:9" x14ac:dyDescent="0.35">
      <c r="A15" t="str">
        <f t="shared" si="0"/>
        <v>VOLUMEN (Miles kg ó litros)HELADOS</v>
      </c>
      <c r="B15">
        <v>0</v>
      </c>
      <c r="C15" t="s">
        <v>170</v>
      </c>
      <c r="D15">
        <v>285.79775999999998</v>
      </c>
      <c r="E15">
        <v>437.76779999999997</v>
      </c>
      <c r="F15">
        <v>293.08524</v>
      </c>
      <c r="G15">
        <v>0</v>
      </c>
      <c r="H15">
        <v>0</v>
      </c>
      <c r="I15">
        <v>0</v>
      </c>
    </row>
    <row r="16" spans="1:9" x14ac:dyDescent="0.35">
      <c r="A16" t="str">
        <f t="shared" si="0"/>
        <v>VOLUMEN (Miles kg ó litros)GALLETAS</v>
      </c>
      <c r="B16">
        <v>0</v>
      </c>
      <c r="C16" t="s">
        <v>171</v>
      </c>
      <c r="D16">
        <v>32.029139999999998</v>
      </c>
      <c r="E16">
        <v>37.016019999999997</v>
      </c>
      <c r="F16">
        <v>38.207000000000001</v>
      </c>
      <c r="G16">
        <v>0</v>
      </c>
      <c r="H16">
        <v>0</v>
      </c>
      <c r="I16">
        <v>0</v>
      </c>
    </row>
    <row r="17" spans="1:9" x14ac:dyDescent="0.35">
      <c r="A17" t="str">
        <f t="shared" si="0"/>
        <v>VOLUMEN (Miles kg ó litros)BOLLERÍA</v>
      </c>
      <c r="B17">
        <v>0</v>
      </c>
      <c r="C17" t="s">
        <v>172</v>
      </c>
      <c r="D17">
        <v>544.54648499999996</v>
      </c>
      <c r="E17">
        <v>430.05035700000002</v>
      </c>
      <c r="F17">
        <v>718.636302</v>
      </c>
      <c r="G17">
        <v>0</v>
      </c>
      <c r="H17">
        <v>0</v>
      </c>
      <c r="I17">
        <v>0</v>
      </c>
    </row>
    <row r="18" spans="1:9" x14ac:dyDescent="0.35">
      <c r="A18" t="str">
        <f t="shared" si="0"/>
        <v>VOLUMEN (Miles kg ó litros)PAL.PAN+BARRIT+TORTIT</v>
      </c>
      <c r="B18">
        <v>0</v>
      </c>
      <c r="C18" t="s">
        <v>173</v>
      </c>
      <c r="D18">
        <v>83.765822400000005</v>
      </c>
      <c r="E18">
        <v>66.728245999999999</v>
      </c>
      <c r="F18">
        <v>118.82014599999999</v>
      </c>
      <c r="G18">
        <v>0</v>
      </c>
      <c r="H18">
        <v>0</v>
      </c>
      <c r="I18">
        <v>0</v>
      </c>
    </row>
    <row r="19" spans="1:9" x14ac:dyDescent="0.35">
      <c r="A19" t="str">
        <f t="shared" si="0"/>
        <v>VOLUMEN (Miles kg ó litros).Resto productos Ing.</v>
      </c>
      <c r="B19">
        <v>0</v>
      </c>
      <c r="C19" t="s">
        <v>131</v>
      </c>
      <c r="D19">
        <v>3445.3241977499997</v>
      </c>
      <c r="E19">
        <v>3903.2588522249998</v>
      </c>
      <c r="F19">
        <v>3368.2912951500002</v>
      </c>
      <c r="G19">
        <v>0</v>
      </c>
      <c r="H19">
        <v>0</v>
      </c>
      <c r="I19">
        <v>0</v>
      </c>
    </row>
    <row r="20" spans="1:9" x14ac:dyDescent="0.35">
      <c r="A20" t="str">
        <f>$B$20&amp;C20</f>
        <v>PENETRACION (%).T.Alimentos TOTAL ING</v>
      </c>
      <c r="B20" t="s">
        <v>139</v>
      </c>
      <c r="C20" t="s">
        <v>14</v>
      </c>
      <c r="D20">
        <v>33.30498</v>
      </c>
      <c r="E20">
        <v>36.416069999999998</v>
      </c>
      <c r="F20">
        <v>33.168900000000001</v>
      </c>
      <c r="G20">
        <v>0</v>
      </c>
      <c r="H20">
        <v>0</v>
      </c>
      <c r="I20">
        <v>0</v>
      </c>
    </row>
    <row r="21" spans="1:9" x14ac:dyDescent="0.35">
      <c r="A21" t="str">
        <f t="shared" ref="A21:A36" si="1">$B$20&amp;C21</f>
        <v>PENETRACION (%).T.Carne Ing.</v>
      </c>
      <c r="B21">
        <v>0</v>
      </c>
      <c r="C21" t="s">
        <v>116</v>
      </c>
      <c r="D21">
        <v>22.417560000000002</v>
      </c>
      <c r="E21">
        <v>25.219830000000002</v>
      </c>
      <c r="F21">
        <v>25.678789999999999</v>
      </c>
      <c r="G21">
        <v>0</v>
      </c>
      <c r="H21">
        <v>0</v>
      </c>
      <c r="I21">
        <v>0</v>
      </c>
    </row>
    <row r="22" spans="1:9" x14ac:dyDescent="0.35">
      <c r="A22" t="str">
        <f t="shared" si="1"/>
        <v>PENETRACION (%).T.Pescados/Marisc.Ing</v>
      </c>
      <c r="B22">
        <v>0</v>
      </c>
      <c r="C22" t="s">
        <v>117</v>
      </c>
      <c r="D22">
        <v>10.627370000000001</v>
      </c>
      <c r="E22">
        <v>11.40765</v>
      </c>
      <c r="F22">
        <v>10.38078</v>
      </c>
      <c r="G22">
        <v>0</v>
      </c>
      <c r="H22">
        <v>0</v>
      </c>
      <c r="I22">
        <v>0</v>
      </c>
    </row>
    <row r="23" spans="1:9" x14ac:dyDescent="0.35">
      <c r="A23" t="str">
        <f t="shared" si="1"/>
        <v>PENETRACION (%).Derivados lacteos Ing</v>
      </c>
      <c r="B23">
        <v>0</v>
      </c>
      <c r="C23" t="s">
        <v>118</v>
      </c>
      <c r="D23">
        <v>16.93684</v>
      </c>
      <c r="E23">
        <v>18.865169999999999</v>
      </c>
      <c r="F23">
        <v>16.583130000000001</v>
      </c>
      <c r="G23">
        <v>0</v>
      </c>
      <c r="H23">
        <v>0</v>
      </c>
      <c r="I23">
        <v>0</v>
      </c>
    </row>
    <row r="24" spans="1:9" x14ac:dyDescent="0.35">
      <c r="A24" t="str">
        <f t="shared" si="1"/>
        <v>PENETRACION (%).Fruta Ing.</v>
      </c>
      <c r="B24">
        <v>0</v>
      </c>
      <c r="C24" t="s">
        <v>119</v>
      </c>
      <c r="D24">
        <v>2.8719619999999999</v>
      </c>
      <c r="E24">
        <v>3.2743470000000001</v>
      </c>
      <c r="F24">
        <v>1.4109240000000001</v>
      </c>
      <c r="G24">
        <v>0</v>
      </c>
      <c r="H24">
        <v>0</v>
      </c>
      <c r="I24">
        <v>0</v>
      </c>
    </row>
    <row r="25" spans="1:9" x14ac:dyDescent="0.35">
      <c r="A25" t="str">
        <f t="shared" si="1"/>
        <v>PENETRACION (%).Hortalizas/Verdur.Ing</v>
      </c>
      <c r="B25">
        <v>0</v>
      </c>
      <c r="C25" t="s">
        <v>120</v>
      </c>
      <c r="D25">
        <v>21.09722</v>
      </c>
      <c r="E25">
        <v>24.512630000000001</v>
      </c>
      <c r="F25">
        <v>24.828970000000002</v>
      </c>
      <c r="G25">
        <v>0</v>
      </c>
      <c r="H25">
        <v>0</v>
      </c>
      <c r="I25">
        <v>0</v>
      </c>
    </row>
    <row r="26" spans="1:9" x14ac:dyDescent="0.35">
      <c r="A26" t="str">
        <f t="shared" si="1"/>
        <v>PENETRACION (%).Aceite alino Ing.</v>
      </c>
      <c r="B26">
        <v>0</v>
      </c>
      <c r="C26" t="s">
        <v>121</v>
      </c>
      <c r="D26">
        <v>2.0785710000000002</v>
      </c>
      <c r="E26">
        <v>1.3942570000000001</v>
      </c>
      <c r="F26">
        <v>1.589237</v>
      </c>
      <c r="G26">
        <v>0</v>
      </c>
      <c r="H26">
        <v>0</v>
      </c>
      <c r="I26">
        <v>0</v>
      </c>
    </row>
    <row r="27" spans="1:9" x14ac:dyDescent="0.35">
      <c r="A27" t="str">
        <f t="shared" si="1"/>
        <v>PENETRACION (%).Pan Ing.</v>
      </c>
      <c r="B27">
        <v>0</v>
      </c>
      <c r="C27" t="s">
        <v>122</v>
      </c>
      <c r="D27">
        <v>20.750889999999998</v>
      </c>
      <c r="E27">
        <v>22.558859999999999</v>
      </c>
      <c r="F27">
        <v>20.092089999999999</v>
      </c>
      <c r="G27">
        <v>0</v>
      </c>
      <c r="H27">
        <v>0</v>
      </c>
      <c r="I27">
        <v>0</v>
      </c>
    </row>
    <row r="28" spans="1:9" x14ac:dyDescent="0.35">
      <c r="A28" t="str">
        <f t="shared" si="1"/>
        <v>PENETRACION (%).Pastas Ing.</v>
      </c>
      <c r="B28">
        <v>0</v>
      </c>
      <c r="C28" t="s">
        <v>123</v>
      </c>
      <c r="D28">
        <v>4.451835</v>
      </c>
      <c r="E28">
        <v>4.6492630000000004</v>
      </c>
      <c r="F28">
        <v>5.1752469999999997</v>
      </c>
      <c r="G28">
        <v>0</v>
      </c>
      <c r="H28">
        <v>0</v>
      </c>
      <c r="I28">
        <v>0</v>
      </c>
    </row>
    <row r="29" spans="1:9" x14ac:dyDescent="0.35">
      <c r="A29" t="str">
        <f t="shared" si="1"/>
        <v>PENETRACION (%).Arroz Ing.</v>
      </c>
      <c r="B29">
        <v>0</v>
      </c>
      <c r="C29" t="s">
        <v>124</v>
      </c>
      <c r="D29">
        <v>6.7103219999999997</v>
      </c>
      <c r="E29">
        <v>9.1454880000000003</v>
      </c>
      <c r="F29">
        <v>7.0271220000000003</v>
      </c>
      <c r="G29">
        <v>0</v>
      </c>
      <c r="H29">
        <v>0</v>
      </c>
      <c r="I29">
        <v>0</v>
      </c>
    </row>
    <row r="30" spans="1:9" x14ac:dyDescent="0.35">
      <c r="A30" t="str">
        <f t="shared" si="1"/>
        <v>PENETRACION (%).Legumbres Ing.</v>
      </c>
      <c r="B30">
        <v>0</v>
      </c>
      <c r="C30" t="s">
        <v>125</v>
      </c>
      <c r="D30">
        <v>1.4093119999999999</v>
      </c>
      <c r="E30">
        <v>1.6178760000000001</v>
      </c>
      <c r="F30">
        <v>1.4059569999999999</v>
      </c>
      <c r="G30">
        <v>0</v>
      </c>
      <c r="H30">
        <v>0</v>
      </c>
      <c r="I30">
        <v>0</v>
      </c>
    </row>
    <row r="31" spans="1:9" x14ac:dyDescent="0.35">
      <c r="A31" t="str">
        <f t="shared" si="1"/>
        <v>PENETRACION (%)BATIDOS</v>
      </c>
      <c r="B31">
        <v>0</v>
      </c>
      <c r="C31" t="s">
        <v>169</v>
      </c>
      <c r="D31">
        <v>0.8236253</v>
      </c>
      <c r="E31">
        <v>1.085078</v>
      </c>
      <c r="F31">
        <v>0.73840110000000003</v>
      </c>
      <c r="G31">
        <v>0</v>
      </c>
      <c r="H31">
        <v>0</v>
      </c>
      <c r="I31">
        <v>0</v>
      </c>
    </row>
    <row r="32" spans="1:9" x14ac:dyDescent="0.35">
      <c r="A32" t="str">
        <f t="shared" si="1"/>
        <v>PENETRACION (%)HELADOS</v>
      </c>
      <c r="B32">
        <v>0</v>
      </c>
      <c r="C32" t="s">
        <v>170</v>
      </c>
      <c r="D32">
        <v>2.8018930000000002</v>
      </c>
      <c r="E32">
        <v>4.1715210000000003</v>
      </c>
      <c r="F32">
        <v>2.4347729999999999</v>
      </c>
      <c r="G32">
        <v>0</v>
      </c>
      <c r="H32">
        <v>0</v>
      </c>
      <c r="I32">
        <v>0</v>
      </c>
    </row>
    <row r="33" spans="1:9" x14ac:dyDescent="0.35">
      <c r="A33" t="str">
        <f t="shared" si="1"/>
        <v>PENETRACION (%)GALLETAS</v>
      </c>
      <c r="B33">
        <v>0</v>
      </c>
      <c r="C33" t="s">
        <v>171</v>
      </c>
      <c r="D33">
        <v>4.4498160000000002</v>
      </c>
      <c r="E33">
        <v>3.1029049999999998</v>
      </c>
      <c r="F33">
        <v>2.2488440000000001</v>
      </c>
      <c r="G33">
        <v>0</v>
      </c>
      <c r="H33">
        <v>0</v>
      </c>
      <c r="I33">
        <v>0</v>
      </c>
    </row>
    <row r="34" spans="1:9" x14ac:dyDescent="0.35">
      <c r="A34" t="str">
        <f t="shared" si="1"/>
        <v>PENETRACION (%)BOLLERÍA</v>
      </c>
      <c r="B34">
        <v>0</v>
      </c>
      <c r="C34" t="s">
        <v>172</v>
      </c>
      <c r="D34">
        <v>6.0295629999999996</v>
      </c>
      <c r="E34">
        <v>5.9301440000000003</v>
      </c>
      <c r="F34">
        <v>4.2830789999999999</v>
      </c>
      <c r="G34">
        <v>0</v>
      </c>
      <c r="H34">
        <v>0</v>
      </c>
      <c r="I34">
        <v>0</v>
      </c>
    </row>
    <row r="35" spans="1:9" x14ac:dyDescent="0.35">
      <c r="A35" t="str">
        <f t="shared" si="1"/>
        <v>PENETRACION (%)PAL.PAN+BARRIT+TORTIT</v>
      </c>
      <c r="B35">
        <v>0</v>
      </c>
      <c r="C35" t="s">
        <v>173</v>
      </c>
      <c r="D35">
        <v>1.0188569999999999</v>
      </c>
      <c r="E35">
        <v>0.77598829999999996</v>
      </c>
      <c r="F35">
        <v>1.0255780000000001</v>
      </c>
      <c r="G35">
        <v>0</v>
      </c>
      <c r="H35">
        <v>0</v>
      </c>
      <c r="I35">
        <v>0</v>
      </c>
    </row>
    <row r="36" spans="1:9" x14ac:dyDescent="0.35">
      <c r="A36" t="str">
        <f t="shared" si="1"/>
        <v>PENETRACION (%).Resto productos Ing.</v>
      </c>
      <c r="B36">
        <v>0</v>
      </c>
      <c r="C36" t="s">
        <v>131</v>
      </c>
      <c r="D36">
        <v>19.344339999999999</v>
      </c>
      <c r="E36">
        <v>24.139600000000002</v>
      </c>
      <c r="F36">
        <v>22.738669999999999</v>
      </c>
      <c r="G36">
        <v>0</v>
      </c>
      <c r="H36">
        <v>0</v>
      </c>
      <c r="I36">
        <v>0</v>
      </c>
    </row>
    <row r="37" spans="1:9" x14ac:dyDescent="0.35">
      <c r="A37" t="str">
        <f>$B$37&amp;C37</f>
        <v>FRECUENCIA DESPERDICIO (Actos).T.Alimentos TOTAL ING</v>
      </c>
      <c r="B37" t="s">
        <v>140</v>
      </c>
      <c r="C37" t="s">
        <v>14</v>
      </c>
      <c r="D37">
        <v>3.8767794644776772</v>
      </c>
      <c r="E37">
        <v>3.6986314503558195</v>
      </c>
      <c r="F37">
        <v>3.8526447910435082</v>
      </c>
      <c r="G37">
        <v>0</v>
      </c>
      <c r="H37">
        <v>0</v>
      </c>
      <c r="I37">
        <v>0</v>
      </c>
    </row>
    <row r="38" spans="1:9" x14ac:dyDescent="0.35">
      <c r="A38" t="str">
        <f t="shared" ref="A38:A53" si="2">$B$37&amp;C38</f>
        <v>FRECUENCIA DESPERDICIO (Actos).T.Carne Ing.</v>
      </c>
      <c r="B38">
        <v>0</v>
      </c>
      <c r="C38" t="s">
        <v>116</v>
      </c>
      <c r="D38">
        <v>2.9655439376060517</v>
      </c>
      <c r="E38">
        <v>2.8598683069005744</v>
      </c>
      <c r="F38">
        <v>2.4606666775278501</v>
      </c>
      <c r="G38">
        <v>0</v>
      </c>
      <c r="H38">
        <v>0</v>
      </c>
      <c r="I38">
        <v>0</v>
      </c>
    </row>
    <row r="39" spans="1:9" x14ac:dyDescent="0.35">
      <c r="A39" t="str">
        <f t="shared" si="2"/>
        <v>FRECUENCIA DESPERDICIO (Actos).T.Pescados/Marisc.Ing</v>
      </c>
      <c r="B39">
        <v>0</v>
      </c>
      <c r="C39" t="s">
        <v>117</v>
      </c>
      <c r="D39">
        <v>1.5918077625640126</v>
      </c>
      <c r="E39">
        <v>1.5745357005039025</v>
      </c>
      <c r="F39">
        <v>1.7826326789688385</v>
      </c>
      <c r="G39">
        <v>0</v>
      </c>
      <c r="H39">
        <v>0</v>
      </c>
      <c r="I39">
        <v>0</v>
      </c>
    </row>
    <row r="40" spans="1:9" x14ac:dyDescent="0.35">
      <c r="A40" t="str">
        <f t="shared" si="2"/>
        <v>FRECUENCIA DESPERDICIO (Actos).Derivados lacteos Ing</v>
      </c>
      <c r="B40">
        <v>0</v>
      </c>
      <c r="C40" t="s">
        <v>118</v>
      </c>
      <c r="D40">
        <v>2.5923744011366492</v>
      </c>
      <c r="E40">
        <v>2.4358222204948778</v>
      </c>
      <c r="F40">
        <v>2.2794632401943367</v>
      </c>
      <c r="G40">
        <v>0</v>
      </c>
      <c r="H40">
        <v>0</v>
      </c>
      <c r="I40">
        <v>0</v>
      </c>
    </row>
    <row r="41" spans="1:9" x14ac:dyDescent="0.35">
      <c r="A41" t="str">
        <f t="shared" si="2"/>
        <v>FRECUENCIA DESPERDICIO (Actos).Fruta Ing.</v>
      </c>
      <c r="B41">
        <v>0</v>
      </c>
      <c r="C41" t="s">
        <v>119</v>
      </c>
      <c r="D41">
        <v>1.6618291814750255</v>
      </c>
      <c r="E41">
        <v>1.5132194172686801</v>
      </c>
      <c r="F41">
        <v>3.7820359444192091</v>
      </c>
      <c r="G41">
        <v>0</v>
      </c>
      <c r="H41">
        <v>0</v>
      </c>
      <c r="I41">
        <v>0</v>
      </c>
    </row>
    <row r="42" spans="1:9" x14ac:dyDescent="0.35">
      <c r="A42" t="str">
        <f t="shared" si="2"/>
        <v>FRECUENCIA DESPERDICIO (Actos).Hortalizas/Verdur.Ing</v>
      </c>
      <c r="B42">
        <v>0</v>
      </c>
      <c r="C42" t="s">
        <v>120</v>
      </c>
      <c r="D42">
        <v>2.7281882634808503</v>
      </c>
      <c r="E42">
        <v>2.5443482449248762</v>
      </c>
      <c r="F42">
        <v>2.2835525821577565</v>
      </c>
      <c r="G42">
        <v>0</v>
      </c>
      <c r="H42">
        <v>0</v>
      </c>
      <c r="I42">
        <v>0</v>
      </c>
    </row>
    <row r="43" spans="1:9" x14ac:dyDescent="0.35">
      <c r="A43" t="str">
        <f t="shared" si="2"/>
        <v>FRECUENCIA DESPERDICIO (Actos).Aceite alino Ing.</v>
      </c>
      <c r="B43">
        <v>0</v>
      </c>
      <c r="C43" t="s">
        <v>121</v>
      </c>
      <c r="D43">
        <v>3.0569199171918884</v>
      </c>
      <c r="E43">
        <v>3.8207484566097838</v>
      </c>
      <c r="F43">
        <v>3.1828049218108889</v>
      </c>
      <c r="G43">
        <v>0</v>
      </c>
      <c r="H43">
        <v>0</v>
      </c>
      <c r="I43">
        <v>0</v>
      </c>
    </row>
    <row r="44" spans="1:9" x14ac:dyDescent="0.35">
      <c r="A44" t="str">
        <f t="shared" si="2"/>
        <v>FRECUENCIA DESPERDICIO (Actos).Pan Ing.</v>
      </c>
      <c r="B44">
        <v>0</v>
      </c>
      <c r="C44" t="s">
        <v>122</v>
      </c>
      <c r="D44">
        <v>3.4705243872343643</v>
      </c>
      <c r="E44">
        <v>3.1096117088370869</v>
      </c>
      <c r="F44">
        <v>3.2920729623905247</v>
      </c>
      <c r="G44">
        <v>0</v>
      </c>
      <c r="H44">
        <v>0</v>
      </c>
      <c r="I44">
        <v>0</v>
      </c>
    </row>
    <row r="45" spans="1:9" x14ac:dyDescent="0.35">
      <c r="A45" t="str">
        <f t="shared" si="2"/>
        <v>FRECUENCIA DESPERDICIO (Actos).Pastas Ing.</v>
      </c>
      <c r="B45">
        <v>0</v>
      </c>
      <c r="C45" t="s">
        <v>123</v>
      </c>
      <c r="D45">
        <v>1.068080646277674</v>
      </c>
      <c r="E45">
        <v>1.0552139714270874</v>
      </c>
      <c r="F45">
        <v>1.2713264501873853</v>
      </c>
      <c r="G45">
        <v>0</v>
      </c>
      <c r="H45">
        <v>0</v>
      </c>
      <c r="I45">
        <v>0</v>
      </c>
    </row>
    <row r="46" spans="1:9" x14ac:dyDescent="0.35">
      <c r="A46" t="str">
        <f t="shared" si="2"/>
        <v>FRECUENCIA DESPERDICIO (Actos).Arroz Ing.</v>
      </c>
      <c r="B46">
        <v>0</v>
      </c>
      <c r="C46" t="s">
        <v>124</v>
      </c>
      <c r="D46">
        <v>1.3335393168257901</v>
      </c>
      <c r="E46">
        <v>1.3712984714134462</v>
      </c>
      <c r="F46">
        <v>1.4730397588209614</v>
      </c>
      <c r="G46">
        <v>0</v>
      </c>
      <c r="H46">
        <v>0</v>
      </c>
      <c r="I46">
        <v>0</v>
      </c>
    </row>
    <row r="47" spans="1:9" x14ac:dyDescent="0.35">
      <c r="A47" t="str">
        <f t="shared" si="2"/>
        <v>FRECUENCIA DESPERDICIO (Actos).Legumbres Ing.</v>
      </c>
      <c r="B47">
        <v>0</v>
      </c>
      <c r="C47" t="s">
        <v>125</v>
      </c>
      <c r="D47">
        <v>1.1973360875490777</v>
      </c>
      <c r="E47">
        <v>1.1769986605819778</v>
      </c>
      <c r="F47">
        <v>0.99041472083316107</v>
      </c>
      <c r="G47">
        <v>0</v>
      </c>
      <c r="H47">
        <v>0</v>
      </c>
      <c r="I47">
        <v>0</v>
      </c>
    </row>
    <row r="48" spans="1:9" x14ac:dyDescent="0.35">
      <c r="A48" t="str">
        <f t="shared" si="2"/>
        <v>FRECUENCIA DESPERDICIO (Actos)BATIDOS</v>
      </c>
      <c r="B48">
        <v>0</v>
      </c>
      <c r="C48" t="s">
        <v>169</v>
      </c>
      <c r="D48">
        <v>1.713117788554898</v>
      </c>
      <c r="E48">
        <v>1.1050999315440031</v>
      </c>
      <c r="F48">
        <v>2.2261880967631771</v>
      </c>
      <c r="G48">
        <v>0</v>
      </c>
      <c r="H48">
        <v>0</v>
      </c>
      <c r="I48">
        <v>0</v>
      </c>
    </row>
    <row r="49" spans="1:9" x14ac:dyDescent="0.35">
      <c r="A49" t="str">
        <f t="shared" si="2"/>
        <v>FRECUENCIA DESPERDICIO (Actos)HELADOS</v>
      </c>
      <c r="B49">
        <v>0</v>
      </c>
      <c r="C49" t="s">
        <v>170</v>
      </c>
      <c r="D49">
        <v>2.4045996211007186</v>
      </c>
      <c r="E49">
        <v>2.1280197077868634</v>
      </c>
      <c r="F49">
        <v>2.8284930405814248</v>
      </c>
      <c r="G49">
        <v>0</v>
      </c>
      <c r="H49">
        <v>0</v>
      </c>
      <c r="I49">
        <v>0</v>
      </c>
    </row>
    <row r="50" spans="1:9" x14ac:dyDescent="0.35">
      <c r="A50" t="str">
        <f t="shared" si="2"/>
        <v>FRECUENCIA DESPERDICIO (Actos)GALLETAS</v>
      </c>
      <c r="B50">
        <v>0</v>
      </c>
      <c r="C50" t="s">
        <v>171</v>
      </c>
      <c r="D50">
        <v>1.5333398843374066</v>
      </c>
      <c r="E50">
        <v>2.2770029958789082</v>
      </c>
      <c r="F50">
        <v>3.3971051107164283</v>
      </c>
      <c r="G50">
        <v>0</v>
      </c>
      <c r="H50">
        <v>0</v>
      </c>
      <c r="I50">
        <v>0</v>
      </c>
    </row>
    <row r="51" spans="1:9" x14ac:dyDescent="0.35">
      <c r="A51" t="str">
        <f t="shared" si="2"/>
        <v>FRECUENCIA DESPERDICIO (Actos)BOLLERÍA</v>
      </c>
      <c r="B51">
        <v>0</v>
      </c>
      <c r="C51" t="s">
        <v>172</v>
      </c>
      <c r="D51">
        <v>2.5178914036575168</v>
      </c>
      <c r="E51">
        <v>2.2719865959174461</v>
      </c>
      <c r="F51">
        <v>4.1317015597602875</v>
      </c>
      <c r="G51">
        <v>0</v>
      </c>
      <c r="H51">
        <v>0</v>
      </c>
      <c r="I51">
        <v>0</v>
      </c>
    </row>
    <row r="52" spans="1:9" x14ac:dyDescent="0.35">
      <c r="A52" t="str">
        <f t="shared" si="2"/>
        <v>FRECUENCIA DESPERDICIO (Actos)PAL.PAN+BARRIT+TORTIT</v>
      </c>
      <c r="B52">
        <v>0</v>
      </c>
      <c r="C52" t="s">
        <v>173</v>
      </c>
      <c r="D52">
        <v>2.3495651282263985</v>
      </c>
      <c r="E52">
        <v>2.025313228328979</v>
      </c>
      <c r="F52">
        <v>2.3476502580230481</v>
      </c>
      <c r="G52">
        <v>0</v>
      </c>
      <c r="H52">
        <v>0</v>
      </c>
      <c r="I52">
        <v>0</v>
      </c>
    </row>
    <row r="53" spans="1:9" x14ac:dyDescent="0.35">
      <c r="A53" t="str">
        <f t="shared" si="2"/>
        <v>FRECUENCIA DESPERDICIO (Actos).Resto productos Ing.</v>
      </c>
      <c r="B53">
        <v>0</v>
      </c>
      <c r="C53" t="s">
        <v>131</v>
      </c>
      <c r="D53">
        <v>2.6405732400203648</v>
      </c>
      <c r="E53">
        <v>2.4462090966638046</v>
      </c>
      <c r="F53">
        <v>2.3144064130374509</v>
      </c>
      <c r="G53">
        <v>0</v>
      </c>
      <c r="H53">
        <v>0</v>
      </c>
      <c r="I53">
        <v>0</v>
      </c>
    </row>
    <row r="54" spans="1:9" x14ac:dyDescent="0.35">
      <c r="A54" t="str">
        <f>$B$54&amp;C54</f>
        <v>DESPERDICIO PER CAPITA (kg ó litros por individuo).T.Alimentos TOTAL ING</v>
      </c>
      <c r="B54" t="s">
        <v>141</v>
      </c>
      <c r="C54" t="s">
        <v>14</v>
      </c>
      <c r="D54">
        <v>0.52118954639179094</v>
      </c>
      <c r="E54">
        <v>0.5313819463120385</v>
      </c>
      <c r="F54">
        <v>0.46949319038247833</v>
      </c>
      <c r="G54">
        <v>0</v>
      </c>
      <c r="H54">
        <v>0</v>
      </c>
      <c r="I54">
        <v>0</v>
      </c>
    </row>
    <row r="55" spans="1:9" x14ac:dyDescent="0.35">
      <c r="A55" t="str">
        <f t="shared" ref="A55:A70" si="3">$B$54&amp;C55</f>
        <v>DESPERDICIO PER CAPITA (kg ó litros por individuo).T.Carne Ing.</v>
      </c>
      <c r="B55">
        <v>0</v>
      </c>
      <c r="C55" t="s">
        <v>116</v>
      </c>
      <c r="D55">
        <v>9.9958928828663432E-2</v>
      </c>
      <c r="E55">
        <v>0.10203154704348673</v>
      </c>
      <c r="F55">
        <v>8.0355353926348946E-2</v>
      </c>
      <c r="G55">
        <v>0</v>
      </c>
      <c r="H55">
        <v>0</v>
      </c>
      <c r="I55">
        <v>0</v>
      </c>
    </row>
    <row r="56" spans="1:9" x14ac:dyDescent="0.35">
      <c r="A56" t="str">
        <f t="shared" si="3"/>
        <v>DESPERDICIO PER CAPITA (kg ó litros por individuo).T.Pescados/Marisc.Ing</v>
      </c>
      <c r="B56">
        <v>0</v>
      </c>
      <c r="C56" t="s">
        <v>117</v>
      </c>
      <c r="D56">
        <v>3.0200990539761195E-2</v>
      </c>
      <c r="E56">
        <v>3.6310400156909187E-2</v>
      </c>
      <c r="F56">
        <v>3.1286477965088641E-2</v>
      </c>
      <c r="G56">
        <v>0</v>
      </c>
      <c r="H56">
        <v>0</v>
      </c>
      <c r="I56">
        <v>0</v>
      </c>
    </row>
    <row r="57" spans="1:9" x14ac:dyDescent="0.35">
      <c r="A57" t="str">
        <f t="shared" si="3"/>
        <v>DESPERDICIO PER CAPITA (kg ó litros por individuo).Derivados lacteos Ing</v>
      </c>
      <c r="B57">
        <v>0</v>
      </c>
      <c r="C57" t="s">
        <v>118</v>
      </c>
      <c r="D57">
        <v>3.8576516130420554E-2</v>
      </c>
      <c r="E57">
        <v>3.255993071120198E-2</v>
      </c>
      <c r="F57">
        <v>3.0160834340336701E-2</v>
      </c>
      <c r="G57">
        <v>0</v>
      </c>
      <c r="H57">
        <v>0</v>
      </c>
      <c r="I57">
        <v>0</v>
      </c>
    </row>
    <row r="58" spans="1:9" x14ac:dyDescent="0.35">
      <c r="A58" t="str">
        <f t="shared" si="3"/>
        <v>DESPERDICIO PER CAPITA (kg ó litros por individuo).Fruta Ing.</v>
      </c>
      <c r="B58">
        <v>0</v>
      </c>
      <c r="C58" t="s">
        <v>119</v>
      </c>
      <c r="D58">
        <v>1.1818419045509643E-2</v>
      </c>
      <c r="E58">
        <v>1.2263515526103323E-2</v>
      </c>
      <c r="F58">
        <v>1.6819850231025366E-2</v>
      </c>
      <c r="G58">
        <v>0</v>
      </c>
      <c r="H58">
        <v>0</v>
      </c>
      <c r="I58">
        <v>0</v>
      </c>
    </row>
    <row r="59" spans="1:9" x14ac:dyDescent="0.35">
      <c r="A59" t="str">
        <f t="shared" si="3"/>
        <v>DESPERDICIO PER CAPITA (kg ó litros por individuo).Hortalizas/Verdur.Ing</v>
      </c>
      <c r="B59">
        <v>0</v>
      </c>
      <c r="C59" t="s">
        <v>120</v>
      </c>
      <c r="D59">
        <v>0.13636295786949895</v>
      </c>
      <c r="E59">
        <v>0.13724343901966404</v>
      </c>
      <c r="F59">
        <v>0.11222663103568331</v>
      </c>
      <c r="G59">
        <v>0</v>
      </c>
      <c r="H59">
        <v>0</v>
      </c>
      <c r="I59">
        <v>0</v>
      </c>
    </row>
    <row r="60" spans="1:9" x14ac:dyDescent="0.35">
      <c r="A60" t="str">
        <f t="shared" si="3"/>
        <v>DESPERDICIO PER CAPITA (kg ó litros por individuo).Aceite alino Ing.</v>
      </c>
      <c r="B60">
        <v>0</v>
      </c>
      <c r="C60" t="s">
        <v>121</v>
      </c>
      <c r="D60">
        <v>4.7803061890510154E-4</v>
      </c>
      <c r="E60">
        <v>5.2186794545688582E-4</v>
      </c>
      <c r="F60">
        <v>3.9759039400750541E-4</v>
      </c>
      <c r="G60">
        <v>0</v>
      </c>
      <c r="H60">
        <v>0</v>
      </c>
      <c r="I60">
        <v>0</v>
      </c>
    </row>
    <row r="61" spans="1:9" x14ac:dyDescent="0.35">
      <c r="A61" t="str">
        <f t="shared" si="3"/>
        <v>DESPERDICIO PER CAPITA (kg ó litros por individuo).Pan Ing.</v>
      </c>
      <c r="B61">
        <v>0</v>
      </c>
      <c r="C61" t="s">
        <v>122</v>
      </c>
      <c r="D61">
        <v>6.348298837716411E-2</v>
      </c>
      <c r="E61">
        <v>5.5742910351157228E-2</v>
      </c>
      <c r="F61">
        <v>5.4226296153081166E-2</v>
      </c>
      <c r="G61">
        <v>0</v>
      </c>
      <c r="H61">
        <v>0</v>
      </c>
      <c r="I61">
        <v>0</v>
      </c>
    </row>
    <row r="62" spans="1:9" x14ac:dyDescent="0.35">
      <c r="A62" t="str">
        <f t="shared" si="3"/>
        <v>DESPERDICIO PER CAPITA (kg ó litros por individuo).Pastas Ing.</v>
      </c>
      <c r="B62">
        <v>0</v>
      </c>
      <c r="C62" t="s">
        <v>123</v>
      </c>
      <c r="D62">
        <v>2.416360364463725E-3</v>
      </c>
      <c r="E62">
        <v>2.022918142833419E-3</v>
      </c>
      <c r="F62">
        <v>3.6872340766916645E-3</v>
      </c>
      <c r="G62">
        <v>0</v>
      </c>
      <c r="H62">
        <v>0</v>
      </c>
      <c r="I62">
        <v>0</v>
      </c>
    </row>
    <row r="63" spans="1:9" x14ac:dyDescent="0.35">
      <c r="A63" t="str">
        <f t="shared" si="3"/>
        <v>DESPERDICIO PER CAPITA (kg ó litros por individuo).Arroz Ing.</v>
      </c>
      <c r="B63">
        <v>0</v>
      </c>
      <c r="C63" t="s">
        <v>124</v>
      </c>
      <c r="D63">
        <v>4.497899096075242E-3</v>
      </c>
      <c r="E63">
        <v>7.9751512996224048E-3</v>
      </c>
      <c r="F63">
        <v>4.8875778006415502E-3</v>
      </c>
      <c r="G63">
        <v>0</v>
      </c>
      <c r="H63">
        <v>0</v>
      </c>
      <c r="I63">
        <v>0</v>
      </c>
    </row>
    <row r="64" spans="1:9" x14ac:dyDescent="0.35">
      <c r="A64" t="str">
        <f t="shared" si="3"/>
        <v>DESPERDICIO PER CAPITA (kg ó litros por individuo).Legumbres Ing.</v>
      </c>
      <c r="B64">
        <v>0</v>
      </c>
      <c r="C64" t="s">
        <v>125</v>
      </c>
      <c r="D64">
        <v>1.0263492947937267E-3</v>
      </c>
      <c r="E64">
        <v>7.0742221089757206E-4</v>
      </c>
      <c r="F64">
        <v>7.052401343881267E-4</v>
      </c>
      <c r="G64">
        <v>0</v>
      </c>
      <c r="H64">
        <v>0</v>
      </c>
      <c r="I64">
        <v>0</v>
      </c>
    </row>
    <row r="65" spans="1:9" x14ac:dyDescent="0.35">
      <c r="A65" t="str">
        <f t="shared" si="3"/>
        <v>DESPERDICIO PER CAPITA (kg ó litros por individuo)BATIDOS</v>
      </c>
      <c r="B65">
        <v>0</v>
      </c>
      <c r="C65" t="s">
        <v>169</v>
      </c>
      <c r="D65">
        <v>3.4967450204881384E-3</v>
      </c>
      <c r="E65">
        <v>2.1688813384206536E-3</v>
      </c>
      <c r="F65">
        <v>2.9289289839957884E-3</v>
      </c>
      <c r="G65">
        <v>0</v>
      </c>
      <c r="H65">
        <v>0</v>
      </c>
      <c r="I65">
        <v>0</v>
      </c>
    </row>
    <row r="66" spans="1:9" x14ac:dyDescent="0.35">
      <c r="A66" t="str">
        <f t="shared" si="3"/>
        <v>DESPERDICIO PER CAPITA (kg ó litros por individuo)HELADOS</v>
      </c>
      <c r="B66">
        <v>0</v>
      </c>
      <c r="C66" t="s">
        <v>170</v>
      </c>
      <c r="D66">
        <v>8.3871344250324893E-3</v>
      </c>
      <c r="E66">
        <v>1.2736949385971594E-2</v>
      </c>
      <c r="F66">
        <v>8.5147981721542827E-3</v>
      </c>
      <c r="G66">
        <v>0</v>
      </c>
      <c r="H66">
        <v>0</v>
      </c>
      <c r="I66">
        <v>0</v>
      </c>
    </row>
    <row r="67" spans="1:9" x14ac:dyDescent="0.35">
      <c r="A67" t="str">
        <f t="shared" si="3"/>
        <v>DESPERDICIO PER CAPITA (kg ó litros por individuo)GALLETAS</v>
      </c>
      <c r="B67">
        <v>0</v>
      </c>
      <c r="C67" t="s">
        <v>171</v>
      </c>
      <c r="D67">
        <v>9.3994012847160911E-4</v>
      </c>
      <c r="E67">
        <v>1.0769898078052255E-3</v>
      </c>
      <c r="F67">
        <v>1.1100010219779256E-3</v>
      </c>
      <c r="G67">
        <v>0</v>
      </c>
      <c r="H67">
        <v>0</v>
      </c>
      <c r="I67">
        <v>0</v>
      </c>
    </row>
    <row r="68" spans="1:9" x14ac:dyDescent="0.35">
      <c r="A68" t="str">
        <f t="shared" si="3"/>
        <v>DESPERDICIO PER CAPITA (kg ó litros por individuo)BOLLERÍA</v>
      </c>
      <c r="B68">
        <v>0</v>
      </c>
      <c r="C68" t="s">
        <v>172</v>
      </c>
      <c r="D68">
        <v>1.59804758730628E-2</v>
      </c>
      <c r="E68">
        <v>1.2512409542124037E-2</v>
      </c>
      <c r="F68">
        <v>2.0878037895045044E-2</v>
      </c>
      <c r="G68">
        <v>0</v>
      </c>
      <c r="H68">
        <v>0</v>
      </c>
      <c r="I68">
        <v>0</v>
      </c>
    </row>
    <row r="69" spans="1:9" x14ac:dyDescent="0.35">
      <c r="A69" t="str">
        <f t="shared" si="3"/>
        <v>DESPERDICIO PER CAPITA (kg ó litros por individuo)PAL.PAN+BARRIT+TORTIT</v>
      </c>
      <c r="B69">
        <v>0</v>
      </c>
      <c r="C69" t="s">
        <v>173</v>
      </c>
      <c r="D69">
        <v>2.4582264591735763E-3</v>
      </c>
      <c r="E69">
        <v>1.9414734020451621E-3</v>
      </c>
      <c r="F69">
        <v>3.4519970531914717E-3</v>
      </c>
      <c r="G69">
        <v>0</v>
      </c>
      <c r="H69">
        <v>0</v>
      </c>
      <c r="I69">
        <v>0</v>
      </c>
    </row>
    <row r="70" spans="1:9" x14ac:dyDescent="0.35">
      <c r="A70" t="str">
        <f t="shared" si="3"/>
        <v>DESPERDICIO PER CAPITA (kg ó litros por individuo).Resto productos Ing.</v>
      </c>
      <c r="B70">
        <v>0</v>
      </c>
      <c r="C70" t="s">
        <v>131</v>
      </c>
      <c r="D70">
        <v>0.10110787813856167</v>
      </c>
      <c r="E70">
        <v>0.1135662027293205</v>
      </c>
      <c r="F70">
        <v>9.7856602328316888E-2</v>
      </c>
      <c r="G70">
        <v>0</v>
      </c>
      <c r="H70">
        <v>0</v>
      </c>
      <c r="I70">
        <v>0</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90C1E-BC7D-4303-A5DF-C9E98922DD7C}">
  <sheetPr codeName="Hoja23">
    <tabColor theme="7"/>
  </sheetPr>
  <dimension ref="A1:J919"/>
  <sheetViews>
    <sheetView topLeftCell="B1" workbookViewId="0">
      <selection activeCell="F25" sqref="F25:F30"/>
    </sheetView>
  </sheetViews>
  <sheetFormatPr baseColWidth="10" defaultColWidth="11.453125" defaultRowHeight="14.5" x14ac:dyDescent="0.35"/>
  <cols>
    <col min="1" max="1" width="78.7265625" style="21" bestFit="1" customWidth="1"/>
    <col min="2" max="4" width="21.7265625" customWidth="1"/>
    <col min="5" max="5" width="21.7265625" style="1" customWidth="1"/>
  </cols>
  <sheetData>
    <row r="1" spans="1:10" x14ac:dyDescent="0.35">
      <c r="B1">
        <v>0</v>
      </c>
      <c r="C1">
        <v>0</v>
      </c>
      <c r="D1">
        <v>0</v>
      </c>
      <c r="E1" t="s">
        <v>144</v>
      </c>
      <c r="F1" t="s">
        <v>145</v>
      </c>
      <c r="G1" t="s">
        <v>146</v>
      </c>
      <c r="H1">
        <v>0</v>
      </c>
      <c r="I1">
        <v>0</v>
      </c>
      <c r="J1">
        <v>0</v>
      </c>
    </row>
    <row r="2" spans="1:10" x14ac:dyDescent="0.35">
      <c r="A2" s="21" t="str">
        <f>B2&amp;C2&amp;D2</f>
        <v>DISTRIBUCION VOLUMEN X CRITERIO (kg ó litros).T.Alimentos TOTAL INGT.ESPAÑA</v>
      </c>
      <c r="B2" t="s">
        <v>138</v>
      </c>
      <c r="C2" t="s">
        <v>14</v>
      </c>
      <c r="D2" t="s">
        <v>59</v>
      </c>
      <c r="E2">
        <v>100</v>
      </c>
      <c r="F2">
        <v>100</v>
      </c>
      <c r="G2">
        <v>100</v>
      </c>
      <c r="H2">
        <v>0</v>
      </c>
      <c r="I2">
        <v>0</v>
      </c>
      <c r="J2">
        <v>0</v>
      </c>
    </row>
    <row r="3" spans="1:10" x14ac:dyDescent="0.35">
      <c r="A3" s="21" t="str">
        <f>B2&amp;C2&amp;D3</f>
        <v>DISTRIBUCION VOLUMEN X CRITERIO (kg ó litros).T.Alimentos TOTAL INGBCN AM</v>
      </c>
      <c r="B3">
        <v>0</v>
      </c>
      <c r="C3">
        <v>0</v>
      </c>
      <c r="D3" t="s">
        <v>147</v>
      </c>
      <c r="E3">
        <v>6.8982455187817413</v>
      </c>
      <c r="F3">
        <v>8.6253987120055502</v>
      </c>
      <c r="G3">
        <v>7.5606608585594106</v>
      </c>
      <c r="H3">
        <v>0</v>
      </c>
      <c r="I3">
        <v>0</v>
      </c>
      <c r="J3">
        <v>0</v>
      </c>
    </row>
    <row r="4" spans="1:10" x14ac:dyDescent="0.35">
      <c r="A4" s="21" t="str">
        <f>B2&amp;C2&amp;D4</f>
        <v>DISTRIBUCION VOLUMEN X CRITERIO (kg ó litros).T.Alimentos TOTAL INGREST.CAT ARAGON</v>
      </c>
      <c r="B4">
        <v>0</v>
      </c>
      <c r="C4">
        <v>0</v>
      </c>
      <c r="D4" t="s">
        <v>148</v>
      </c>
      <c r="E4">
        <v>9.8916841631615071</v>
      </c>
      <c r="F4">
        <v>10.514589501389757</v>
      </c>
      <c r="G4">
        <v>12.610273039270764</v>
      </c>
      <c r="H4">
        <v>0</v>
      </c>
      <c r="I4">
        <v>0</v>
      </c>
      <c r="J4">
        <v>0</v>
      </c>
    </row>
    <row r="5" spans="1:10" x14ac:dyDescent="0.35">
      <c r="A5" s="21" t="str">
        <f>B2&amp;C2&amp;D5</f>
        <v>DISTRIBUCION VOLUMEN X CRITERIO (kg ó litros).T.Alimentos TOTAL INGLEVANTE</v>
      </c>
      <c r="B5">
        <v>0</v>
      </c>
      <c r="C5">
        <v>0</v>
      </c>
      <c r="D5" t="s">
        <v>149</v>
      </c>
      <c r="E5">
        <v>13.215751159892996</v>
      </c>
      <c r="F5">
        <v>15.958680705673636</v>
      </c>
      <c r="G5">
        <v>13.228258877025498</v>
      </c>
      <c r="H5">
        <v>0</v>
      </c>
      <c r="I5">
        <v>0</v>
      </c>
      <c r="J5">
        <v>0</v>
      </c>
    </row>
    <row r="6" spans="1:10" x14ac:dyDescent="0.35">
      <c r="A6" s="21" t="str">
        <f>B2&amp;C2&amp;D6</f>
        <v>DISTRIBUCION VOLUMEN X CRITERIO (kg ó litros).T.Alimentos TOTAL INGANDALUCIA</v>
      </c>
      <c r="B6">
        <v>0</v>
      </c>
      <c r="C6">
        <v>0</v>
      </c>
      <c r="D6" t="s">
        <v>150</v>
      </c>
      <c r="E6">
        <v>21.522623632085221</v>
      </c>
      <c r="F6">
        <v>18.343326161588749</v>
      </c>
      <c r="G6">
        <v>19.481865385824303</v>
      </c>
      <c r="H6">
        <v>0</v>
      </c>
      <c r="I6">
        <v>0</v>
      </c>
      <c r="J6">
        <v>0</v>
      </c>
    </row>
    <row r="7" spans="1:10" x14ac:dyDescent="0.35">
      <c r="A7" s="21" t="str">
        <f>B2&amp;C2&amp;D7</f>
        <v>DISTRIBUCION VOLUMEN X CRITERIO (kg ó litros).T.Alimentos TOTAL INGMDD AM</v>
      </c>
      <c r="B7">
        <v>0</v>
      </c>
      <c r="C7">
        <v>0</v>
      </c>
      <c r="D7" t="s">
        <v>151</v>
      </c>
      <c r="E7">
        <v>25.474715699021573</v>
      </c>
      <c r="F7">
        <v>19.413806363385739</v>
      </c>
      <c r="G7">
        <v>19.819099036533146</v>
      </c>
      <c r="H7">
        <v>0</v>
      </c>
      <c r="I7">
        <v>0</v>
      </c>
      <c r="J7">
        <v>0</v>
      </c>
    </row>
    <row r="8" spans="1:10" x14ac:dyDescent="0.35">
      <c r="A8" s="21" t="str">
        <f>B2&amp;C2&amp;D8</f>
        <v>DISTRIBUCION VOLUMEN X CRITERIO (kg ó litros).T.Alimentos TOTAL INGRTO CENTRO</v>
      </c>
      <c r="B8">
        <v>0</v>
      </c>
      <c r="C8">
        <v>0</v>
      </c>
      <c r="D8" t="s">
        <v>152</v>
      </c>
      <c r="E8">
        <v>7.5062279147621718</v>
      </c>
      <c r="F8">
        <v>7.1202234442803523</v>
      </c>
      <c r="G8">
        <v>6.712549219640576</v>
      </c>
      <c r="H8">
        <v>0</v>
      </c>
      <c r="I8">
        <v>0</v>
      </c>
      <c r="J8">
        <v>0</v>
      </c>
    </row>
    <row r="9" spans="1:10" x14ac:dyDescent="0.35">
      <c r="A9" s="21" t="str">
        <f>B2&amp;C2&amp;D9</f>
        <v>DISTRIBUCION VOLUMEN X CRITERIO (kg ó litros).T.Alimentos TOTAL INGNORTE-CENTRO</v>
      </c>
      <c r="B9">
        <v>0</v>
      </c>
      <c r="C9">
        <v>0</v>
      </c>
      <c r="D9" t="s">
        <v>153</v>
      </c>
      <c r="E9">
        <v>9.1030746311340653</v>
      </c>
      <c r="F9">
        <v>12.201839442853107</v>
      </c>
      <c r="G9">
        <v>12.361584446904684</v>
      </c>
      <c r="H9">
        <v>0</v>
      </c>
      <c r="I9">
        <v>0</v>
      </c>
      <c r="J9">
        <v>0</v>
      </c>
    </row>
    <row r="10" spans="1:10" x14ac:dyDescent="0.35">
      <c r="A10" s="21" t="str">
        <f>B2&amp;C2&amp;D10</f>
        <v>DISTRIBUCION VOLUMEN X CRITERIO (kg ó litros).T.Alimentos TOTAL INGNOROESTE</v>
      </c>
      <c r="B10">
        <v>0</v>
      </c>
      <c r="C10">
        <v>0</v>
      </c>
      <c r="D10" t="s">
        <v>154</v>
      </c>
      <c r="E10">
        <v>6.387674046619499</v>
      </c>
      <c r="F10">
        <v>7.822135176262762</v>
      </c>
      <c r="G10">
        <v>8.225708406737283</v>
      </c>
      <c r="H10">
        <v>0</v>
      </c>
      <c r="I10">
        <v>0</v>
      </c>
      <c r="J10">
        <v>0</v>
      </c>
    </row>
    <row r="11" spans="1:10" x14ac:dyDescent="0.35">
      <c r="A11" s="21" t="str">
        <f>B2&amp;C2&amp;D11</f>
        <v>DISTRIBUCION VOLUMEN X CRITERIO (kg ó litros).T.Alimentos TOTAL ING&lt;2MIL</v>
      </c>
      <c r="B11">
        <v>0</v>
      </c>
      <c r="C11">
        <v>0</v>
      </c>
      <c r="D11" t="s">
        <v>29</v>
      </c>
      <c r="E11">
        <v>1.2771808077520752</v>
      </c>
      <c r="F11">
        <v>2.3861152020336744</v>
      </c>
      <c r="G11">
        <v>1.5531708321030702</v>
      </c>
      <c r="H11">
        <v>0</v>
      </c>
      <c r="I11">
        <v>0</v>
      </c>
      <c r="J11">
        <v>0</v>
      </c>
    </row>
    <row r="12" spans="1:10" x14ac:dyDescent="0.35">
      <c r="A12" s="21" t="str">
        <f>B2&amp;C2&amp;D12</f>
        <v>DISTRIBUCION VOLUMEN X CRITERIO (kg ó litros).T.Alimentos TOTAL ING2-5MIL</v>
      </c>
      <c r="B12">
        <v>0</v>
      </c>
      <c r="C12">
        <v>0</v>
      </c>
      <c r="D12" t="s">
        <v>32</v>
      </c>
      <c r="E12">
        <v>4.6488822653482513</v>
      </c>
      <c r="F12">
        <v>7.0426404464005552</v>
      </c>
      <c r="G12">
        <v>6.7483379679244146</v>
      </c>
      <c r="H12">
        <v>0</v>
      </c>
      <c r="I12">
        <v>0</v>
      </c>
      <c r="J12">
        <v>0</v>
      </c>
    </row>
    <row r="13" spans="1:10" x14ac:dyDescent="0.35">
      <c r="A13" s="21" t="str">
        <f>B2&amp;C2&amp;D13</f>
        <v>DISTRIBUCION VOLUMEN X CRITERIO (kg ó litros).T.Alimentos TOTAL ING5-10MIL</v>
      </c>
      <c r="B13">
        <v>0</v>
      </c>
      <c r="C13">
        <v>0</v>
      </c>
      <c r="D13" t="s">
        <v>34</v>
      </c>
      <c r="E13">
        <v>6.7261371439704982</v>
      </c>
      <c r="F13">
        <v>12.968368394526452</v>
      </c>
      <c r="G13">
        <v>7.8254637160422105</v>
      </c>
      <c r="H13">
        <v>0</v>
      </c>
      <c r="I13">
        <v>0</v>
      </c>
      <c r="J13">
        <v>0</v>
      </c>
    </row>
    <row r="14" spans="1:10" x14ac:dyDescent="0.35">
      <c r="A14" s="21" t="str">
        <f>B2&amp;C2&amp;D14</f>
        <v>DISTRIBUCION VOLUMEN X CRITERIO (kg ó litros).T.Alimentos TOTAL ING10-30MIL</v>
      </c>
      <c r="B14">
        <v>0</v>
      </c>
      <c r="C14">
        <v>0</v>
      </c>
      <c r="D14" t="s">
        <v>36</v>
      </c>
      <c r="E14">
        <v>20.016970147198119</v>
      </c>
      <c r="F14">
        <v>13.118043092433625</v>
      </c>
      <c r="G14">
        <v>17.74472122895147</v>
      </c>
      <c r="H14">
        <v>0</v>
      </c>
      <c r="I14">
        <v>0</v>
      </c>
      <c r="J14">
        <v>0</v>
      </c>
    </row>
    <row r="15" spans="1:10" x14ac:dyDescent="0.35">
      <c r="A15" s="21" t="str">
        <f>B2&amp;C2&amp;D15</f>
        <v>DISTRIBUCION VOLUMEN X CRITERIO (kg ó litros).T.Alimentos TOTAL ING30-100MIL</v>
      </c>
      <c r="B15">
        <v>0</v>
      </c>
      <c r="C15">
        <v>0</v>
      </c>
      <c r="D15" t="s">
        <v>38</v>
      </c>
      <c r="E15">
        <v>19.115083368479212</v>
      </c>
      <c r="F15">
        <v>20.332612501764867</v>
      </c>
      <c r="G15">
        <v>16.213622325883957</v>
      </c>
      <c r="H15">
        <v>0</v>
      </c>
      <c r="I15">
        <v>0</v>
      </c>
      <c r="J15">
        <v>0</v>
      </c>
    </row>
    <row r="16" spans="1:10" x14ac:dyDescent="0.35">
      <c r="A16" s="21" t="str">
        <f>B2&amp;C2&amp;D16</f>
        <v>DISTRIBUCION VOLUMEN X CRITERIO (kg ó litros).T.Alimentos TOTAL ING100-200MIL</v>
      </c>
      <c r="B16">
        <v>0</v>
      </c>
      <c r="C16">
        <v>0</v>
      </c>
      <c r="D16" t="s">
        <v>40</v>
      </c>
      <c r="E16">
        <v>7.7026572404052596</v>
      </c>
      <c r="F16">
        <v>8.9693138999961004</v>
      </c>
      <c r="G16">
        <v>12.267396191259744</v>
      </c>
      <c r="H16">
        <v>0</v>
      </c>
      <c r="I16">
        <v>0</v>
      </c>
      <c r="J16">
        <v>0</v>
      </c>
    </row>
    <row r="17" spans="1:10" x14ac:dyDescent="0.35">
      <c r="A17" s="21" t="str">
        <f>B2&amp;C2&amp;D17</f>
        <v>DISTRIBUCION VOLUMEN X CRITERIO (kg ó litros).T.Alimentos TOTAL ING200-500MIL</v>
      </c>
      <c r="B17">
        <v>0</v>
      </c>
      <c r="C17">
        <v>0</v>
      </c>
      <c r="D17" t="s">
        <v>42</v>
      </c>
      <c r="E17">
        <v>13.273999837340645</v>
      </c>
      <c r="F17">
        <v>12.252543291763253</v>
      </c>
      <c r="G17">
        <v>13.990628108879601</v>
      </c>
      <c r="H17">
        <v>0</v>
      </c>
      <c r="I17">
        <v>0</v>
      </c>
      <c r="J17">
        <v>0</v>
      </c>
    </row>
    <row r="18" spans="1:10" x14ac:dyDescent="0.35">
      <c r="A18" s="21" t="str">
        <f>B2&amp;C2&amp;D18</f>
        <v>DISTRIBUCION VOLUMEN X CRITERIO (kg ó litros).T.Alimentos TOTAL ING&gt;500MIL</v>
      </c>
      <c r="B18">
        <v>0</v>
      </c>
      <c r="C18">
        <v>0</v>
      </c>
      <c r="D18" t="s">
        <v>44</v>
      </c>
      <c r="E18">
        <v>27.239086108721018</v>
      </c>
      <c r="F18">
        <v>22.930362685266793</v>
      </c>
      <c r="G18">
        <v>23.656657699472568</v>
      </c>
      <c r="H18">
        <v>0</v>
      </c>
      <c r="I18">
        <v>0</v>
      </c>
      <c r="J18">
        <v>0</v>
      </c>
    </row>
    <row r="19" spans="1:10" x14ac:dyDescent="0.35">
      <c r="A19" s="21" t="str">
        <f>B2&amp;C2&amp;D19</f>
        <v>DISTRIBUCION VOLUMEN X CRITERIO (kg ó litros).T.Alimentos TOTAL INGDE 15 A 19 AÑOS</v>
      </c>
      <c r="B19">
        <v>0</v>
      </c>
      <c r="C19">
        <v>0</v>
      </c>
      <c r="D19" t="s">
        <v>155</v>
      </c>
      <c r="E19">
        <v>4.2301487509148874</v>
      </c>
      <c r="F19">
        <v>6.0858161300214135</v>
      </c>
      <c r="G19">
        <v>3.1677442384293477</v>
      </c>
      <c r="H19">
        <v>0</v>
      </c>
      <c r="I19">
        <v>0</v>
      </c>
      <c r="J19">
        <v>0</v>
      </c>
    </row>
    <row r="20" spans="1:10" x14ac:dyDescent="0.35">
      <c r="A20" s="21" t="str">
        <f>B2&amp;C2&amp;D20</f>
        <v>DISTRIBUCION VOLUMEN X CRITERIO (kg ó litros).T.Alimentos TOTAL INGDE 20 A 24 AÑOS</v>
      </c>
      <c r="B20">
        <v>0</v>
      </c>
      <c r="C20">
        <v>0</v>
      </c>
      <c r="D20" t="s">
        <v>156</v>
      </c>
      <c r="E20">
        <v>6.7451014196405561</v>
      </c>
      <c r="F20">
        <v>7.6038202901305807</v>
      </c>
      <c r="G20">
        <v>6.3683846096865047</v>
      </c>
      <c r="H20">
        <v>0</v>
      </c>
      <c r="I20">
        <v>0</v>
      </c>
      <c r="J20">
        <v>0</v>
      </c>
    </row>
    <row r="21" spans="1:10" x14ac:dyDescent="0.35">
      <c r="A21" s="21" t="str">
        <f>B2&amp;C2&amp;D21</f>
        <v>DISTRIBUCION VOLUMEN X CRITERIO (kg ó litros).T.Alimentos TOTAL INGDE 25 A 34 AÑOS</v>
      </c>
      <c r="B21">
        <v>0</v>
      </c>
      <c r="C21">
        <v>0</v>
      </c>
      <c r="D21" t="s">
        <v>157</v>
      </c>
      <c r="E21">
        <v>20.558693174547745</v>
      </c>
      <c r="F21">
        <v>13.073015014591199</v>
      </c>
      <c r="G21">
        <v>17.617558015799172</v>
      </c>
      <c r="H21">
        <v>0</v>
      </c>
      <c r="I21">
        <v>0</v>
      </c>
      <c r="J21">
        <v>0</v>
      </c>
    </row>
    <row r="22" spans="1:10" x14ac:dyDescent="0.35">
      <c r="A22" s="21" t="str">
        <f>B2&amp;C2&amp;D22</f>
        <v>DISTRIBUCION VOLUMEN X CRITERIO (kg ó litros).T.Alimentos TOTAL INGDE 35 A 49 AÑOS</v>
      </c>
      <c r="B22">
        <v>0</v>
      </c>
      <c r="C22">
        <v>0</v>
      </c>
      <c r="D22" t="s">
        <v>158</v>
      </c>
      <c r="E22">
        <v>38.595900353558797</v>
      </c>
      <c r="F22">
        <v>39.67431529762144</v>
      </c>
      <c r="G22">
        <v>32.70678209101019</v>
      </c>
      <c r="H22">
        <v>0</v>
      </c>
      <c r="I22">
        <v>0</v>
      </c>
      <c r="J22">
        <v>0</v>
      </c>
    </row>
    <row r="23" spans="1:10" x14ac:dyDescent="0.35">
      <c r="A23" s="21" t="str">
        <f>B2&amp;C2&amp;D23</f>
        <v>DISTRIBUCION VOLUMEN X CRITERIO (kg ó litros).T.Alimentos TOTAL INGDE 50 A 59 AÑOS</v>
      </c>
      <c r="B23">
        <v>0</v>
      </c>
      <c r="C23">
        <v>0</v>
      </c>
      <c r="D23" t="s">
        <v>159</v>
      </c>
      <c r="E23">
        <v>16.317041581243505</v>
      </c>
      <c r="F23">
        <v>20.727675665544531</v>
      </c>
      <c r="G23">
        <v>23.089338284232124</v>
      </c>
      <c r="H23">
        <v>0</v>
      </c>
      <c r="I23">
        <v>0</v>
      </c>
      <c r="J23">
        <v>0</v>
      </c>
    </row>
    <row r="24" spans="1:10" x14ac:dyDescent="0.35">
      <c r="A24" s="21" t="str">
        <f>B2&amp;C2&amp;D24</f>
        <v>DISTRIBUCION VOLUMEN X CRITERIO (kg ó litros).T.Alimentos TOTAL INGDE 60 A 75 AÑOS</v>
      </c>
      <c r="B24">
        <v>0</v>
      </c>
      <c r="C24">
        <v>0</v>
      </c>
      <c r="D24" t="s">
        <v>160</v>
      </c>
      <c r="E24">
        <v>13.553112393451411</v>
      </c>
      <c r="F24">
        <v>12.835357264029481</v>
      </c>
      <c r="G24">
        <v>17.050190145140476</v>
      </c>
      <c r="H24">
        <v>0</v>
      </c>
      <c r="I24">
        <v>0</v>
      </c>
      <c r="J24">
        <v>0</v>
      </c>
    </row>
    <row r="25" spans="1:10" x14ac:dyDescent="0.35">
      <c r="A25" s="21" t="str">
        <f>B2&amp;C2&amp;D25</f>
        <v>DISTRIBUCION VOLUMEN X CRITERIO (kg ó litros).T.Alimentos TOTAL INGALTA Y MEDIA ALTA</v>
      </c>
      <c r="B25">
        <v>0</v>
      </c>
      <c r="C25">
        <v>0</v>
      </c>
      <c r="D25" t="s">
        <v>161</v>
      </c>
      <c r="E25">
        <v>14.268213497839156</v>
      </c>
      <c r="F25">
        <v>19.075662512001866</v>
      </c>
      <c r="G25">
        <v>19.206597475982981</v>
      </c>
      <c r="H25">
        <v>0</v>
      </c>
      <c r="I25">
        <v>0</v>
      </c>
      <c r="J25">
        <v>0</v>
      </c>
    </row>
    <row r="26" spans="1:10" x14ac:dyDescent="0.35">
      <c r="A26" s="21" t="str">
        <f>B2&amp;C2&amp;D26</f>
        <v>DISTRIBUCION VOLUMEN X CRITERIO (kg ó litros).T.Alimentos TOTAL INGMEDIA</v>
      </c>
      <c r="B26">
        <v>0</v>
      </c>
      <c r="C26">
        <v>0</v>
      </c>
      <c r="D26" t="s">
        <v>162</v>
      </c>
      <c r="E26">
        <v>24.254644601974437</v>
      </c>
      <c r="F26">
        <v>27.962156536718709</v>
      </c>
      <c r="G26">
        <v>27.719007224492429</v>
      </c>
      <c r="H26">
        <v>0</v>
      </c>
      <c r="I26">
        <v>0</v>
      </c>
      <c r="J26">
        <v>0</v>
      </c>
    </row>
    <row r="27" spans="1:10" x14ac:dyDescent="0.35">
      <c r="A27" s="21" t="str">
        <f>B2&amp;C2&amp;D27</f>
        <v>DISTRIBUCION VOLUMEN X CRITERIO (kg ó litros).T.Alimentos TOTAL INGMEDIA BAJA</v>
      </c>
      <c r="B27">
        <v>0</v>
      </c>
      <c r="C27">
        <v>0</v>
      </c>
      <c r="D27" t="s">
        <v>163</v>
      </c>
      <c r="E27">
        <v>47.365647457450258</v>
      </c>
      <c r="F27">
        <v>39.938290749313701</v>
      </c>
      <c r="G27">
        <v>30.266011536638278</v>
      </c>
      <c r="H27">
        <v>0</v>
      </c>
      <c r="I27">
        <v>0</v>
      </c>
      <c r="J27">
        <v>0</v>
      </c>
    </row>
    <row r="28" spans="1:10" x14ac:dyDescent="0.35">
      <c r="A28" s="21" t="str">
        <f>B2&amp;C2&amp;D28</f>
        <v>DISTRIBUCION VOLUMEN X CRITERIO (kg ó litros).T.Alimentos TOTAL INGBAJA</v>
      </c>
      <c r="B28">
        <v>0</v>
      </c>
      <c r="C28">
        <v>0</v>
      </c>
      <c r="D28" t="s">
        <v>164</v>
      </c>
      <c r="E28">
        <v>14.111491237485597</v>
      </c>
      <c r="F28">
        <v>13.023890359344776</v>
      </c>
      <c r="G28">
        <v>22.808382336457498</v>
      </c>
      <c r="H28">
        <v>0</v>
      </c>
      <c r="I28">
        <v>0</v>
      </c>
      <c r="J28">
        <v>0</v>
      </c>
    </row>
    <row r="29" spans="1:10" x14ac:dyDescent="0.35">
      <c r="A29" s="21" t="str">
        <f>B2&amp;C29&amp;D29</f>
        <v>DISTRIBUCION VOLUMEN X CRITERIO (kg ó litros).T.Carne Ing.T.ESPAÑA</v>
      </c>
      <c r="B29">
        <v>0</v>
      </c>
      <c r="C29" t="s">
        <v>116</v>
      </c>
      <c r="D29" t="s">
        <v>59</v>
      </c>
      <c r="E29">
        <v>100</v>
      </c>
      <c r="F29">
        <v>100</v>
      </c>
      <c r="G29">
        <v>100</v>
      </c>
      <c r="H29">
        <v>0</v>
      </c>
      <c r="I29">
        <v>0</v>
      </c>
      <c r="J29">
        <v>0</v>
      </c>
    </row>
    <row r="30" spans="1:10" x14ac:dyDescent="0.35">
      <c r="A30" s="21" t="str">
        <f>B2&amp;C29&amp;D30</f>
        <v>DISTRIBUCION VOLUMEN X CRITERIO (kg ó litros).T.Carne Ing.BCN AM</v>
      </c>
      <c r="B30">
        <v>0</v>
      </c>
      <c r="C30">
        <v>0</v>
      </c>
      <c r="D30" t="s">
        <v>147</v>
      </c>
      <c r="E30">
        <v>5.2155018323945237</v>
      </c>
      <c r="F30">
        <v>7.4363614846303232</v>
      </c>
      <c r="G30">
        <v>6.5424289335924009</v>
      </c>
      <c r="H30">
        <v>0</v>
      </c>
      <c r="I30">
        <v>0</v>
      </c>
      <c r="J30">
        <v>0</v>
      </c>
    </row>
    <row r="31" spans="1:10" x14ac:dyDescent="0.35">
      <c r="A31" s="21" t="str">
        <f>B2&amp;C29&amp;D31</f>
        <v>DISTRIBUCION VOLUMEN X CRITERIO (kg ó litros).T.Carne Ing.REST.CAT ARAGON</v>
      </c>
      <c r="B31">
        <v>0</v>
      </c>
      <c r="C31">
        <v>0</v>
      </c>
      <c r="D31" t="s">
        <v>148</v>
      </c>
      <c r="E31">
        <v>9.958102904851776</v>
      </c>
      <c r="F31">
        <v>9.5783077864491855</v>
      </c>
      <c r="G31">
        <v>11.06825119575382</v>
      </c>
      <c r="H31">
        <v>0</v>
      </c>
      <c r="I31">
        <v>0</v>
      </c>
      <c r="J31">
        <v>0</v>
      </c>
    </row>
    <row r="32" spans="1:10" x14ac:dyDescent="0.35">
      <c r="A32" s="21" t="str">
        <f>B2&amp;C29&amp;D32</f>
        <v>DISTRIBUCION VOLUMEN X CRITERIO (kg ó litros).T.Carne Ing.LEVANTE</v>
      </c>
      <c r="B32">
        <v>0</v>
      </c>
      <c r="C32">
        <v>0</v>
      </c>
      <c r="D32" t="s">
        <v>149</v>
      </c>
      <c r="E32">
        <v>12.670758701670978</v>
      </c>
      <c r="F32">
        <v>16.653625676795375</v>
      </c>
      <c r="G32">
        <v>15.408473181816799</v>
      </c>
      <c r="H32">
        <v>0</v>
      </c>
      <c r="I32">
        <v>0</v>
      </c>
      <c r="J32">
        <v>0</v>
      </c>
    </row>
    <row r="33" spans="1:10" x14ac:dyDescent="0.35">
      <c r="A33" s="21" t="str">
        <f>B2&amp;C29&amp;D33</f>
        <v>DISTRIBUCION VOLUMEN X CRITERIO (kg ó litros).T.Carne Ing.ANDALUCIA</v>
      </c>
      <c r="B33">
        <v>0</v>
      </c>
      <c r="C33">
        <v>0</v>
      </c>
      <c r="D33" t="s">
        <v>150</v>
      </c>
      <c r="E33">
        <v>20.860076931109912</v>
      </c>
      <c r="F33">
        <v>17.102511683698481</v>
      </c>
      <c r="G33">
        <v>18.446784278232769</v>
      </c>
      <c r="H33">
        <v>0</v>
      </c>
      <c r="I33">
        <v>0</v>
      </c>
      <c r="J33">
        <v>0</v>
      </c>
    </row>
    <row r="34" spans="1:10" x14ac:dyDescent="0.35">
      <c r="A34" s="21" t="str">
        <f>B2&amp;C29&amp;D34</f>
        <v>DISTRIBUCION VOLUMEN X CRITERIO (kg ó litros).T.Carne Ing.MDD AM</v>
      </c>
      <c r="B34">
        <v>0</v>
      </c>
      <c r="C34">
        <v>0</v>
      </c>
      <c r="D34" t="s">
        <v>151</v>
      </c>
      <c r="E34">
        <v>28.902903959795921</v>
      </c>
      <c r="F34">
        <v>24.475509304155459</v>
      </c>
      <c r="G34">
        <v>22.691306308872438</v>
      </c>
      <c r="H34">
        <v>0</v>
      </c>
      <c r="I34">
        <v>0</v>
      </c>
      <c r="J34">
        <v>0</v>
      </c>
    </row>
    <row r="35" spans="1:10" x14ac:dyDescent="0.35">
      <c r="A35" s="21" t="str">
        <f>B2&amp;C29&amp;D35</f>
        <v>DISTRIBUCION VOLUMEN X CRITERIO (kg ó litros).T.Carne Ing.RTO CENTRO</v>
      </c>
      <c r="B35">
        <v>0</v>
      </c>
      <c r="C35">
        <v>0</v>
      </c>
      <c r="D35" t="s">
        <v>152</v>
      </c>
      <c r="E35">
        <v>7.9302634634313112</v>
      </c>
      <c r="F35">
        <v>5.7309722479376646</v>
      </c>
      <c r="G35">
        <v>7.7604097370455429</v>
      </c>
      <c r="H35">
        <v>0</v>
      </c>
      <c r="I35">
        <v>0</v>
      </c>
      <c r="J35">
        <v>0</v>
      </c>
    </row>
    <row r="36" spans="1:10" x14ac:dyDescent="0.35">
      <c r="A36" s="21" t="str">
        <f>B2&amp;C29&amp;D36</f>
        <v>DISTRIBUCION VOLUMEN X CRITERIO (kg ó litros).T.Carne Ing.NORTE-CENTRO</v>
      </c>
      <c r="B36">
        <v>0</v>
      </c>
      <c r="C36">
        <v>0</v>
      </c>
      <c r="D36" t="s">
        <v>153</v>
      </c>
      <c r="E36">
        <v>6.0061882399789397</v>
      </c>
      <c r="F36">
        <v>11.355198968323206</v>
      </c>
      <c r="G36">
        <v>12.122349721417974</v>
      </c>
      <c r="H36">
        <v>0</v>
      </c>
      <c r="I36">
        <v>0</v>
      </c>
      <c r="J36">
        <v>0</v>
      </c>
    </row>
    <row r="37" spans="1:10" x14ac:dyDescent="0.35">
      <c r="A37" s="21" t="str">
        <f>B2&amp;C29&amp;D37</f>
        <v>DISTRIBUCION VOLUMEN X CRITERIO (kg ó litros).T.Carne Ing.NOROESTE</v>
      </c>
      <c r="B37">
        <v>0</v>
      </c>
      <c r="C37">
        <v>0</v>
      </c>
      <c r="D37" t="s">
        <v>154</v>
      </c>
      <c r="E37">
        <v>8.4562027397297062</v>
      </c>
      <c r="F37">
        <v>7.6675101973712687</v>
      </c>
      <c r="G37">
        <v>5.959995217685556</v>
      </c>
      <c r="H37">
        <v>0</v>
      </c>
      <c r="I37">
        <v>0</v>
      </c>
      <c r="J37">
        <v>0</v>
      </c>
    </row>
    <row r="38" spans="1:10" x14ac:dyDescent="0.35">
      <c r="A38" s="21" t="str">
        <f>B2&amp;C29&amp;D38</f>
        <v>DISTRIBUCION VOLUMEN X CRITERIO (kg ó litros).T.Carne Ing.&lt;2MIL</v>
      </c>
      <c r="B38">
        <v>0</v>
      </c>
      <c r="C38">
        <v>0</v>
      </c>
      <c r="D38" t="s">
        <v>29</v>
      </c>
      <c r="E38">
        <v>1.8610413748714947</v>
      </c>
      <c r="F38">
        <v>3.0239967166659922</v>
      </c>
      <c r="G38">
        <v>1.3057473389988401</v>
      </c>
      <c r="H38">
        <v>0</v>
      </c>
      <c r="I38">
        <v>0</v>
      </c>
      <c r="J38">
        <v>0</v>
      </c>
    </row>
    <row r="39" spans="1:10" x14ac:dyDescent="0.35">
      <c r="A39" s="21" t="str">
        <f>B2&amp;C29&amp;D39</f>
        <v>DISTRIBUCION VOLUMEN X CRITERIO (kg ó litros).T.Carne Ing.2-5MIL</v>
      </c>
      <c r="B39">
        <v>0</v>
      </c>
      <c r="C39">
        <v>0</v>
      </c>
      <c r="D39" t="s">
        <v>32</v>
      </c>
      <c r="E39">
        <v>2.7993917752502298</v>
      </c>
      <c r="F39">
        <v>5.6653224777487621</v>
      </c>
      <c r="G39">
        <v>7.5972416517928156</v>
      </c>
      <c r="H39">
        <v>0</v>
      </c>
      <c r="I39">
        <v>0</v>
      </c>
      <c r="J39">
        <v>0</v>
      </c>
    </row>
    <row r="40" spans="1:10" x14ac:dyDescent="0.35">
      <c r="A40" s="21" t="str">
        <f>B2&amp;C29&amp;D40</f>
        <v>DISTRIBUCION VOLUMEN X CRITERIO (kg ó litros).T.Carne Ing.5-10MIL</v>
      </c>
      <c r="B40">
        <v>0</v>
      </c>
      <c r="C40">
        <v>0</v>
      </c>
      <c r="D40" t="s">
        <v>34</v>
      </c>
      <c r="E40">
        <v>5.9531468579382967</v>
      </c>
      <c r="F40">
        <v>12.568461646009387</v>
      </c>
      <c r="G40">
        <v>6.2460287260294765</v>
      </c>
      <c r="H40">
        <v>0</v>
      </c>
      <c r="I40">
        <v>0</v>
      </c>
      <c r="J40">
        <v>0</v>
      </c>
    </row>
    <row r="41" spans="1:10" x14ac:dyDescent="0.35">
      <c r="A41" s="21" t="str">
        <f>B2&amp;C29&amp;D41</f>
        <v>DISTRIBUCION VOLUMEN X CRITERIO (kg ó litros).T.Carne Ing.10-30MIL</v>
      </c>
      <c r="B41">
        <v>0</v>
      </c>
      <c r="C41">
        <v>0</v>
      </c>
      <c r="D41" t="s">
        <v>36</v>
      </c>
      <c r="E41">
        <v>22.446715176832658</v>
      </c>
      <c r="F41">
        <v>15.316687400831064</v>
      </c>
      <c r="G41">
        <v>18.17612356243853</v>
      </c>
      <c r="H41">
        <v>0</v>
      </c>
      <c r="I41">
        <v>0</v>
      </c>
      <c r="J41">
        <v>0</v>
      </c>
    </row>
    <row r="42" spans="1:10" x14ac:dyDescent="0.35">
      <c r="A42" s="21" t="str">
        <f>B2&amp;C29&amp;D42</f>
        <v>DISTRIBUCION VOLUMEN X CRITERIO (kg ó litros).T.Carne Ing.30-100MIL</v>
      </c>
      <c r="B42">
        <v>0</v>
      </c>
      <c r="C42">
        <v>0</v>
      </c>
      <c r="D42" t="s">
        <v>38</v>
      </c>
      <c r="E42">
        <v>21.071706015868308</v>
      </c>
      <c r="F42">
        <v>19.81023286328551</v>
      </c>
      <c r="G42">
        <v>17.30111642360734</v>
      </c>
      <c r="H42">
        <v>0</v>
      </c>
      <c r="I42">
        <v>0</v>
      </c>
      <c r="J42">
        <v>0</v>
      </c>
    </row>
    <row r="43" spans="1:10" x14ac:dyDescent="0.35">
      <c r="A43" s="21" t="str">
        <f>B2&amp;C29&amp;D43</f>
        <v>DISTRIBUCION VOLUMEN X CRITERIO (kg ó litros).T.Carne Ing.100-200MIL</v>
      </c>
      <c r="B43">
        <v>0</v>
      </c>
      <c r="C43">
        <v>0</v>
      </c>
      <c r="D43" t="s">
        <v>40</v>
      </c>
      <c r="E43">
        <v>6.9420924142912401</v>
      </c>
      <c r="F43">
        <v>7.4194513756945124</v>
      </c>
      <c r="G43">
        <v>12.332145418880195</v>
      </c>
      <c r="H43">
        <v>0</v>
      </c>
      <c r="I43">
        <v>0</v>
      </c>
      <c r="J43">
        <v>0</v>
      </c>
    </row>
    <row r="44" spans="1:10" x14ac:dyDescent="0.35">
      <c r="A44" s="21" t="str">
        <f>B2&amp;C29&amp;D44</f>
        <v>DISTRIBUCION VOLUMEN X CRITERIO (kg ó litros).T.Carne Ing.200-500MIL</v>
      </c>
      <c r="B44">
        <v>0</v>
      </c>
      <c r="C44">
        <v>0</v>
      </c>
      <c r="D44" t="s">
        <v>42</v>
      </c>
      <c r="E44">
        <v>10.362110615888732</v>
      </c>
      <c r="F44">
        <v>10.287656865289552</v>
      </c>
      <c r="G44">
        <v>14.395590591867846</v>
      </c>
      <c r="H44">
        <v>0</v>
      </c>
      <c r="I44">
        <v>0</v>
      </c>
      <c r="J44">
        <v>0</v>
      </c>
    </row>
    <row r="45" spans="1:10" x14ac:dyDescent="0.35">
      <c r="A45" s="21" t="str">
        <f>B2&amp;C29&amp;D45</f>
        <v>DISTRIBUCION VOLUMEN X CRITERIO (kg ó litros).T.Carne Ing.&gt;500MIL</v>
      </c>
      <c r="B45">
        <v>0</v>
      </c>
      <c r="C45">
        <v>0</v>
      </c>
      <c r="D45" t="s">
        <v>44</v>
      </c>
      <c r="E45">
        <v>28.563794201463939</v>
      </c>
      <c r="F45">
        <v>25.908189675238997</v>
      </c>
      <c r="G45">
        <v>22.646002323641028</v>
      </c>
      <c r="H45">
        <v>0</v>
      </c>
      <c r="I45">
        <v>0</v>
      </c>
      <c r="J45">
        <v>0</v>
      </c>
    </row>
    <row r="46" spans="1:10" x14ac:dyDescent="0.35">
      <c r="A46" s="21" t="str">
        <f>B2&amp;C29&amp;D46</f>
        <v>DISTRIBUCION VOLUMEN X CRITERIO (kg ó litros).T.Carne Ing.DE 15 A 19 AÑOS</v>
      </c>
      <c r="B46">
        <v>0</v>
      </c>
      <c r="C46">
        <v>0</v>
      </c>
      <c r="D46" t="s">
        <v>155</v>
      </c>
      <c r="E46">
        <v>3.0386315036913416</v>
      </c>
      <c r="F46">
        <v>5.8081897461236958</v>
      </c>
      <c r="G46">
        <v>3.9221036631494623</v>
      </c>
      <c r="H46">
        <v>0</v>
      </c>
      <c r="I46">
        <v>0</v>
      </c>
      <c r="J46">
        <v>0</v>
      </c>
    </row>
    <row r="47" spans="1:10" x14ac:dyDescent="0.35">
      <c r="A47" s="21" t="str">
        <f>B2&amp;C29&amp;D47</f>
        <v>DISTRIBUCION VOLUMEN X CRITERIO (kg ó litros).T.Carne Ing.DE 20 A 24 AÑOS</v>
      </c>
      <c r="B47">
        <v>0</v>
      </c>
      <c r="C47">
        <v>0</v>
      </c>
      <c r="D47" t="s">
        <v>156</v>
      </c>
      <c r="E47">
        <v>6.7430061846431881</v>
      </c>
      <c r="F47">
        <v>6.6426765833180159</v>
      </c>
      <c r="G47">
        <v>7.0805688745538111</v>
      </c>
      <c r="H47">
        <v>0</v>
      </c>
      <c r="I47">
        <v>0</v>
      </c>
      <c r="J47">
        <v>0</v>
      </c>
    </row>
    <row r="48" spans="1:10" x14ac:dyDescent="0.35">
      <c r="A48" s="21" t="str">
        <f>B2&amp;C29&amp;D48</f>
        <v>DISTRIBUCION VOLUMEN X CRITERIO (kg ó litros).T.Carne Ing.DE 25 A 34 AÑOS</v>
      </c>
      <c r="B48">
        <v>0</v>
      </c>
      <c r="C48">
        <v>0</v>
      </c>
      <c r="D48" t="s">
        <v>157</v>
      </c>
      <c r="E48">
        <v>20.123026334722731</v>
      </c>
      <c r="F48">
        <v>14.298975353607412</v>
      </c>
      <c r="G48">
        <v>17.111492766951265</v>
      </c>
      <c r="H48">
        <v>0</v>
      </c>
      <c r="I48">
        <v>0</v>
      </c>
      <c r="J48">
        <v>0</v>
      </c>
    </row>
    <row r="49" spans="1:10" x14ac:dyDescent="0.35">
      <c r="A49" s="21" t="str">
        <f>B2&amp;C29&amp;D49</f>
        <v>DISTRIBUCION VOLUMEN X CRITERIO (kg ó litros).T.Carne Ing.DE 35 A 49 AÑOS</v>
      </c>
      <c r="B49">
        <v>0</v>
      </c>
      <c r="C49">
        <v>0</v>
      </c>
      <c r="D49" t="s">
        <v>158</v>
      </c>
      <c r="E49">
        <v>45.10782381216594</v>
      </c>
      <c r="F49">
        <v>45.421840003985736</v>
      </c>
      <c r="G49">
        <v>36.007781119557691</v>
      </c>
      <c r="H49">
        <v>0</v>
      </c>
      <c r="I49">
        <v>0</v>
      </c>
      <c r="J49">
        <v>0</v>
      </c>
    </row>
    <row r="50" spans="1:10" x14ac:dyDescent="0.35">
      <c r="A50" s="21" t="str">
        <f>B2&amp;C29&amp;D50</f>
        <v>DISTRIBUCION VOLUMEN X CRITERIO (kg ó litros).T.Carne Ing.DE 50 A 59 AÑOS</v>
      </c>
      <c r="B50">
        <v>0</v>
      </c>
      <c r="C50">
        <v>0</v>
      </c>
      <c r="D50" t="s">
        <v>159</v>
      </c>
      <c r="E50">
        <v>12.917581146420403</v>
      </c>
      <c r="F50">
        <v>20.161371832000047</v>
      </c>
      <c r="G50">
        <v>19.242077924706184</v>
      </c>
      <c r="H50">
        <v>0</v>
      </c>
      <c r="I50">
        <v>0</v>
      </c>
      <c r="J50">
        <v>0</v>
      </c>
    </row>
    <row r="51" spans="1:10" x14ac:dyDescent="0.35">
      <c r="A51" s="21" t="str">
        <f>B2&amp;C29&amp;D51</f>
        <v>DISTRIBUCION VOLUMEN X CRITERIO (kg ó litros).T.Carne Ing.DE 60 A 75 AÑOS</v>
      </c>
      <c r="B51">
        <v>0</v>
      </c>
      <c r="C51">
        <v>0</v>
      </c>
      <c r="D51" t="s">
        <v>160</v>
      </c>
      <c r="E51">
        <v>12.069931990415082</v>
      </c>
      <c r="F51">
        <v>7.6669455078597935</v>
      </c>
      <c r="G51">
        <v>16.635974504613728</v>
      </c>
      <c r="H51">
        <v>0</v>
      </c>
      <c r="I51">
        <v>0</v>
      </c>
      <c r="J51">
        <v>0</v>
      </c>
    </row>
    <row r="52" spans="1:10" x14ac:dyDescent="0.35">
      <c r="A52" s="21" t="str">
        <f>B2&amp;C29&amp;D52</f>
        <v>DISTRIBUCION VOLUMEN X CRITERIO (kg ó litros).T.Carne Ing.ALTA Y MEDIA ALTA</v>
      </c>
      <c r="B52">
        <v>0</v>
      </c>
      <c r="C52">
        <v>0</v>
      </c>
      <c r="D52" t="s">
        <v>161</v>
      </c>
      <c r="E52">
        <v>13.550231893869896</v>
      </c>
      <c r="F52">
        <v>16.400035202162446</v>
      </c>
      <c r="G52">
        <v>19.075663272041975</v>
      </c>
      <c r="H52">
        <v>0</v>
      </c>
      <c r="I52">
        <v>0</v>
      </c>
      <c r="J52">
        <v>0</v>
      </c>
    </row>
    <row r="53" spans="1:10" x14ac:dyDescent="0.35">
      <c r="A53" s="21" t="str">
        <f>B2&amp;C29&amp;D53</f>
        <v>DISTRIBUCION VOLUMEN X CRITERIO (kg ó litros).T.Carne Ing.MEDIA</v>
      </c>
      <c r="B53">
        <v>0</v>
      </c>
      <c r="C53">
        <v>0</v>
      </c>
      <c r="D53" t="s">
        <v>162</v>
      </c>
      <c r="E53">
        <v>25.777268362836264</v>
      </c>
      <c r="F53">
        <v>29.039427127653394</v>
      </c>
      <c r="G53">
        <v>29.627405414736625</v>
      </c>
      <c r="H53">
        <v>0</v>
      </c>
      <c r="I53">
        <v>0</v>
      </c>
      <c r="J53">
        <v>0</v>
      </c>
    </row>
    <row r="54" spans="1:10" x14ac:dyDescent="0.35">
      <c r="A54" s="21" t="str">
        <f>B2&amp;C29&amp;D54</f>
        <v>DISTRIBUCION VOLUMEN X CRITERIO (kg ó litros).T.Carne Ing.MEDIA BAJA</v>
      </c>
      <c r="B54">
        <v>0</v>
      </c>
      <c r="C54">
        <v>0</v>
      </c>
      <c r="D54" t="s">
        <v>163</v>
      </c>
      <c r="E54">
        <v>48.080970280070204</v>
      </c>
      <c r="F54">
        <v>43.519161463002767</v>
      </c>
      <c r="G54">
        <v>30.28070120359876</v>
      </c>
      <c r="H54">
        <v>0</v>
      </c>
      <c r="I54">
        <v>0</v>
      </c>
      <c r="J54">
        <v>0</v>
      </c>
    </row>
    <row r="55" spans="1:10" x14ac:dyDescent="0.35">
      <c r="A55" s="21" t="str">
        <f>B2&amp;C29&amp;D55</f>
        <v>DISTRIBUCION VOLUMEN X CRITERIO (kg ó litros).T.Carne Ing.BAJA</v>
      </c>
      <c r="B55">
        <v>0</v>
      </c>
      <c r="C55">
        <v>0</v>
      </c>
      <c r="D55" t="s">
        <v>164</v>
      </c>
      <c r="E55">
        <v>12.591526546020019</v>
      </c>
      <c r="F55">
        <v>11.041374685629664</v>
      </c>
      <c r="G55">
        <v>21.016228033977107</v>
      </c>
      <c r="H55">
        <v>0</v>
      </c>
      <c r="I55">
        <v>0</v>
      </c>
      <c r="J55">
        <v>0</v>
      </c>
    </row>
    <row r="56" spans="1:10" x14ac:dyDescent="0.35">
      <c r="A56" s="21" t="str">
        <f>B2&amp;C56&amp;D56</f>
        <v>DISTRIBUCION VOLUMEN X CRITERIO (kg ó litros).T.Pescados/Marisc.IngT.ESPAÑA</v>
      </c>
      <c r="B56">
        <v>0</v>
      </c>
      <c r="C56" t="s">
        <v>117</v>
      </c>
      <c r="D56" t="s">
        <v>59</v>
      </c>
      <c r="E56">
        <v>100</v>
      </c>
      <c r="F56">
        <v>100</v>
      </c>
      <c r="G56">
        <v>100</v>
      </c>
      <c r="H56">
        <v>0</v>
      </c>
      <c r="I56">
        <v>0</v>
      </c>
      <c r="J56">
        <v>0</v>
      </c>
    </row>
    <row r="57" spans="1:10" x14ac:dyDescent="0.35">
      <c r="A57" s="21" t="str">
        <f>B2&amp;C56&amp;D57</f>
        <v>DISTRIBUCION VOLUMEN X CRITERIO (kg ó litros).T.Pescados/Marisc.IngBCN AM</v>
      </c>
      <c r="B57">
        <v>0</v>
      </c>
      <c r="C57">
        <v>0</v>
      </c>
      <c r="D57" t="s">
        <v>147</v>
      </c>
      <c r="E57">
        <v>7.7221428009084718</v>
      </c>
      <c r="F57">
        <v>19.652437104405372</v>
      </c>
      <c r="G57">
        <v>17.158225559564425</v>
      </c>
      <c r="H57">
        <v>0</v>
      </c>
      <c r="I57">
        <v>0</v>
      </c>
      <c r="J57">
        <v>0</v>
      </c>
    </row>
    <row r="58" spans="1:10" x14ac:dyDescent="0.35">
      <c r="A58" s="21" t="str">
        <f>B2&amp;C56&amp;D58</f>
        <v>DISTRIBUCION VOLUMEN X CRITERIO (kg ó litros).T.Pescados/Marisc.IngREST.CAT ARAGON</v>
      </c>
      <c r="B58">
        <v>0</v>
      </c>
      <c r="C58">
        <v>0</v>
      </c>
      <c r="D58" t="s">
        <v>148</v>
      </c>
      <c r="E58">
        <v>13.76511855297008</v>
      </c>
      <c r="F58">
        <v>15.687747872707686</v>
      </c>
      <c r="G58">
        <v>21.250933913571419</v>
      </c>
      <c r="H58">
        <v>0</v>
      </c>
      <c r="I58">
        <v>0</v>
      </c>
      <c r="J58">
        <v>0</v>
      </c>
    </row>
    <row r="59" spans="1:10" x14ac:dyDescent="0.35">
      <c r="A59" s="21" t="str">
        <f>B2&amp;C56&amp;D59</f>
        <v>DISTRIBUCION VOLUMEN X CRITERIO (kg ó litros).T.Pescados/Marisc.IngLEVANTE</v>
      </c>
      <c r="B59">
        <v>0</v>
      </c>
      <c r="C59">
        <v>0</v>
      </c>
      <c r="D59" t="s">
        <v>149</v>
      </c>
      <c r="E59">
        <v>15.242110934034411</v>
      </c>
      <c r="F59">
        <v>17.840695289415731</v>
      </c>
      <c r="G59">
        <v>8.0125411902232972</v>
      </c>
      <c r="H59">
        <v>0</v>
      </c>
      <c r="I59">
        <v>0</v>
      </c>
      <c r="J59">
        <v>0</v>
      </c>
    </row>
    <row r="60" spans="1:10" x14ac:dyDescent="0.35">
      <c r="A60" s="21" t="str">
        <f>B2&amp;C56&amp;D60</f>
        <v>DISTRIBUCION VOLUMEN X CRITERIO (kg ó litros).T.Pescados/Marisc.IngANDALUCIA</v>
      </c>
      <c r="B60">
        <v>0</v>
      </c>
      <c r="C60">
        <v>0</v>
      </c>
      <c r="D60" t="s">
        <v>150</v>
      </c>
      <c r="E60">
        <v>21.220124415030426</v>
      </c>
      <c r="F60">
        <v>14.468061118782124</v>
      </c>
      <c r="G60">
        <v>18.019230168833552</v>
      </c>
      <c r="H60">
        <v>0</v>
      </c>
      <c r="I60">
        <v>0</v>
      </c>
      <c r="J60">
        <v>0</v>
      </c>
    </row>
    <row r="61" spans="1:10" x14ac:dyDescent="0.35">
      <c r="A61" s="21" t="str">
        <f>B2&amp;C56&amp;D61</f>
        <v>DISTRIBUCION VOLUMEN X CRITERIO (kg ó litros).T.Pescados/Marisc.IngMDD AM</v>
      </c>
      <c r="B61">
        <v>0</v>
      </c>
      <c r="C61">
        <v>0</v>
      </c>
      <c r="D61" t="s">
        <v>151</v>
      </c>
      <c r="E61">
        <v>9.4994898472590314</v>
      </c>
      <c r="F61">
        <v>8.2087153845794667</v>
      </c>
      <c r="G61">
        <v>11.81090787497565</v>
      </c>
      <c r="H61">
        <v>0</v>
      </c>
      <c r="I61">
        <v>0</v>
      </c>
      <c r="J61">
        <v>0</v>
      </c>
    </row>
    <row r="62" spans="1:10" x14ac:dyDescent="0.35">
      <c r="A62" s="21" t="str">
        <f>B2&amp;C56&amp;D62</f>
        <v>DISTRIBUCION VOLUMEN X CRITERIO (kg ó litros).T.Pescados/Marisc.IngRTO CENTRO</v>
      </c>
      <c r="B62">
        <v>0</v>
      </c>
      <c r="C62">
        <v>0</v>
      </c>
      <c r="D62" t="s">
        <v>152</v>
      </c>
      <c r="E62">
        <v>6.9221665205773855</v>
      </c>
      <c r="F62">
        <v>11.410335641296628</v>
      </c>
      <c r="G62">
        <v>5.9148750433948054</v>
      </c>
      <c r="H62">
        <v>0</v>
      </c>
      <c r="I62">
        <v>0</v>
      </c>
      <c r="J62">
        <v>0</v>
      </c>
    </row>
    <row r="63" spans="1:10" x14ac:dyDescent="0.35">
      <c r="A63" s="21" t="str">
        <f>B2&amp;C56&amp;D63</f>
        <v>DISTRIBUCION VOLUMEN X CRITERIO (kg ó litros).T.Pescados/Marisc.IngNORTE-CENTRO</v>
      </c>
      <c r="B63">
        <v>0</v>
      </c>
      <c r="C63">
        <v>0</v>
      </c>
      <c r="D63" t="s">
        <v>153</v>
      </c>
      <c r="E63">
        <v>17.816401504930553</v>
      </c>
      <c r="F63">
        <v>3.9077773492345589</v>
      </c>
      <c r="G63">
        <v>5.8937832989289385</v>
      </c>
      <c r="H63">
        <v>0</v>
      </c>
      <c r="I63">
        <v>0</v>
      </c>
      <c r="J63">
        <v>0</v>
      </c>
    </row>
    <row r="64" spans="1:10" x14ac:dyDescent="0.35">
      <c r="A64" s="21" t="str">
        <f>B2&amp;C56&amp;D64</f>
        <v>DISTRIBUCION VOLUMEN X CRITERIO (kg ó litros).T.Pescados/Marisc.IngNOROESTE</v>
      </c>
      <c r="B64">
        <v>0</v>
      </c>
      <c r="C64">
        <v>0</v>
      </c>
      <c r="D64" t="s">
        <v>154</v>
      </c>
      <c r="E64">
        <v>7.8124389269979773</v>
      </c>
      <c r="F64">
        <v>8.8242338237556321</v>
      </c>
      <c r="G64">
        <v>11.939504014207159</v>
      </c>
      <c r="H64">
        <v>0</v>
      </c>
      <c r="I64">
        <v>0</v>
      </c>
      <c r="J64">
        <v>0</v>
      </c>
    </row>
    <row r="65" spans="1:10" x14ac:dyDescent="0.35">
      <c r="A65" s="21" t="str">
        <f>B2&amp;C56&amp;D65</f>
        <v>DISTRIBUCION VOLUMEN X CRITERIO (kg ó litros).T.Pescados/Marisc.Ing&lt;2MIL</v>
      </c>
      <c r="B65">
        <v>0</v>
      </c>
      <c r="C65">
        <v>0</v>
      </c>
      <c r="D65" t="s">
        <v>29</v>
      </c>
      <c r="E65">
        <v>2.5571817929974152</v>
      </c>
      <c r="F65">
        <v>0.90095120040916621</v>
      </c>
      <c r="G65">
        <v>2.5516518710244243</v>
      </c>
      <c r="H65">
        <v>0</v>
      </c>
      <c r="I65">
        <v>0</v>
      </c>
      <c r="J65">
        <v>0</v>
      </c>
    </row>
    <row r="66" spans="1:10" x14ac:dyDescent="0.35">
      <c r="A66" s="21" t="str">
        <f>B2&amp;C56&amp;D66</f>
        <v>DISTRIBUCION VOLUMEN X CRITERIO (kg ó litros).T.Pescados/Marisc.Ing2-5MIL</v>
      </c>
      <c r="B66">
        <v>0</v>
      </c>
      <c r="C66">
        <v>0</v>
      </c>
      <c r="D66" t="s">
        <v>32</v>
      </c>
      <c r="E66">
        <v>18.34410234964265</v>
      </c>
      <c r="F66">
        <v>11.522548013681549</v>
      </c>
      <c r="G66">
        <v>3.8877211130628009</v>
      </c>
      <c r="H66">
        <v>0</v>
      </c>
      <c r="I66">
        <v>0</v>
      </c>
      <c r="J66">
        <v>0</v>
      </c>
    </row>
    <row r="67" spans="1:10" x14ac:dyDescent="0.35">
      <c r="A67" s="21" t="str">
        <f>B2&amp;C56&amp;D67</f>
        <v>DISTRIBUCION VOLUMEN X CRITERIO (kg ó litros).T.Pescados/Marisc.Ing5-10MIL</v>
      </c>
      <c r="B67">
        <v>0</v>
      </c>
      <c r="C67">
        <v>0</v>
      </c>
      <c r="D67" t="s">
        <v>34</v>
      </c>
      <c r="E67">
        <v>7.8886475435021914</v>
      </c>
      <c r="F67">
        <v>14.071051029567727</v>
      </c>
      <c r="G67">
        <v>11.603639374726674</v>
      </c>
      <c r="H67">
        <v>0</v>
      </c>
      <c r="I67">
        <v>0</v>
      </c>
      <c r="J67">
        <v>0</v>
      </c>
    </row>
    <row r="68" spans="1:10" x14ac:dyDescent="0.35">
      <c r="A68" s="21" t="str">
        <f>B2&amp;C56&amp;D68</f>
        <v>DISTRIBUCION VOLUMEN X CRITERIO (kg ó litros).T.Pescados/Marisc.Ing10-30MIL</v>
      </c>
      <c r="B68">
        <v>0</v>
      </c>
      <c r="C68">
        <v>0</v>
      </c>
      <c r="D68" t="s">
        <v>36</v>
      </c>
      <c r="E68">
        <v>16.565696286535434</v>
      </c>
      <c r="F68">
        <v>10.130600655547655</v>
      </c>
      <c r="G68">
        <v>20.858372173297361</v>
      </c>
      <c r="H68">
        <v>0</v>
      </c>
      <c r="I68">
        <v>0</v>
      </c>
      <c r="J68">
        <v>0</v>
      </c>
    </row>
    <row r="69" spans="1:10" x14ac:dyDescent="0.35">
      <c r="A69" s="21" t="str">
        <f>B2&amp;C56&amp;D69</f>
        <v>DISTRIBUCION VOLUMEN X CRITERIO (kg ó litros).T.Pescados/Marisc.Ing30-100MIL</v>
      </c>
      <c r="B69">
        <v>0</v>
      </c>
      <c r="C69">
        <v>0</v>
      </c>
      <c r="D69" t="s">
        <v>38</v>
      </c>
      <c r="E69">
        <v>20.780849974291062</v>
      </c>
      <c r="F69">
        <v>29.48806012691016</v>
      </c>
      <c r="G69">
        <v>22.593696276379202</v>
      </c>
      <c r="H69">
        <v>0</v>
      </c>
      <c r="I69">
        <v>0</v>
      </c>
      <c r="J69">
        <v>0</v>
      </c>
    </row>
    <row r="70" spans="1:10" x14ac:dyDescent="0.35">
      <c r="A70" s="21" t="str">
        <f>B2&amp;C56&amp;D70</f>
        <v>DISTRIBUCION VOLUMEN X CRITERIO (kg ó litros).T.Pescados/Marisc.Ing100-200MIL</v>
      </c>
      <c r="B70">
        <v>0</v>
      </c>
      <c r="C70">
        <v>0</v>
      </c>
      <c r="D70" t="s">
        <v>40</v>
      </c>
      <c r="E70">
        <v>8.5233595304808869</v>
      </c>
      <c r="F70">
        <v>5.2802935738755812</v>
      </c>
      <c r="G70">
        <v>6.6734138457685912</v>
      </c>
      <c r="H70">
        <v>0</v>
      </c>
      <c r="I70">
        <v>0</v>
      </c>
      <c r="J70">
        <v>0</v>
      </c>
    </row>
    <row r="71" spans="1:10" x14ac:dyDescent="0.35">
      <c r="A71" s="21" t="str">
        <f>B2&amp;C56&amp;D71</f>
        <v>DISTRIBUCION VOLUMEN X CRITERIO (kg ó litros).T.Pescados/Marisc.Ing200-500MIL</v>
      </c>
      <c r="B71">
        <v>0</v>
      </c>
      <c r="C71">
        <v>0</v>
      </c>
      <c r="D71" t="s">
        <v>42</v>
      </c>
      <c r="E71">
        <v>13.045654513330332</v>
      </c>
      <c r="F71">
        <v>16.333124072053167</v>
      </c>
      <c r="G71">
        <v>17.827998134248311</v>
      </c>
      <c r="H71">
        <v>0</v>
      </c>
      <c r="I71">
        <v>0</v>
      </c>
      <c r="J71">
        <v>0</v>
      </c>
    </row>
    <row r="72" spans="1:10" x14ac:dyDescent="0.35">
      <c r="A72" s="21" t="str">
        <f>B2&amp;C56&amp;D72</f>
        <v>DISTRIBUCION VOLUMEN X CRITERIO (kg ó litros).T.Pescados/Marisc.Ing&gt;500MIL</v>
      </c>
      <c r="B72">
        <v>0</v>
      </c>
      <c r="C72">
        <v>0</v>
      </c>
      <c r="D72" t="s">
        <v>44</v>
      </c>
      <c r="E72">
        <v>12.294501938020097</v>
      </c>
      <c r="F72">
        <v>12.273367982562686</v>
      </c>
      <c r="G72">
        <v>14.003503564457393</v>
      </c>
      <c r="H72">
        <v>0</v>
      </c>
      <c r="I72">
        <v>0</v>
      </c>
      <c r="J72">
        <v>0</v>
      </c>
    </row>
    <row r="73" spans="1:10" x14ac:dyDescent="0.35">
      <c r="A73" s="21" t="str">
        <f>B2&amp;C56&amp;D73</f>
        <v>DISTRIBUCION VOLUMEN X CRITERIO (kg ó litros).T.Pescados/Marisc.IngDE 15 A 19 AÑOS</v>
      </c>
      <c r="B73">
        <v>0</v>
      </c>
      <c r="C73">
        <v>0</v>
      </c>
      <c r="D73" t="s">
        <v>155</v>
      </c>
      <c r="E73">
        <v>3.8953666166934324</v>
      </c>
      <c r="F73">
        <v>9.5099783664731555E-2</v>
      </c>
      <c r="G73">
        <v>0.58433360246744404</v>
      </c>
      <c r="H73">
        <v>0</v>
      </c>
      <c r="I73">
        <v>0</v>
      </c>
      <c r="J73">
        <v>0</v>
      </c>
    </row>
    <row r="74" spans="1:10" x14ac:dyDescent="0.35">
      <c r="A74" s="21" t="str">
        <f>B2&amp;C56&amp;D74</f>
        <v>DISTRIBUCION VOLUMEN X CRITERIO (kg ó litros).T.Pescados/Marisc.IngDE 20 A 24 AÑOS</v>
      </c>
      <c r="B74">
        <v>0</v>
      </c>
      <c r="C74">
        <v>0</v>
      </c>
      <c r="D74" t="s">
        <v>156</v>
      </c>
      <c r="E74">
        <v>2.0757107681216724</v>
      </c>
      <c r="F74">
        <v>6.4311156250490855</v>
      </c>
      <c r="G74">
        <v>6.421013116013202</v>
      </c>
      <c r="H74">
        <v>0</v>
      </c>
      <c r="I74">
        <v>0</v>
      </c>
      <c r="J74">
        <v>0</v>
      </c>
    </row>
    <row r="75" spans="1:10" x14ac:dyDescent="0.35">
      <c r="A75" s="21" t="str">
        <f>B2&amp;C56&amp;D75</f>
        <v>DISTRIBUCION VOLUMEN X CRITERIO (kg ó litros).T.Pescados/Marisc.IngDE 25 A 34 AÑOS</v>
      </c>
      <c r="B75">
        <v>0</v>
      </c>
      <c r="C75">
        <v>0</v>
      </c>
      <c r="D75" t="s">
        <v>157</v>
      </c>
      <c r="E75">
        <v>8.9153568339305469</v>
      </c>
      <c r="F75">
        <v>4.5001080574035512</v>
      </c>
      <c r="G75">
        <v>11.387993797522554</v>
      </c>
      <c r="H75">
        <v>0</v>
      </c>
      <c r="I75">
        <v>0</v>
      </c>
      <c r="J75">
        <v>0</v>
      </c>
    </row>
    <row r="76" spans="1:10" x14ac:dyDescent="0.35">
      <c r="A76" s="21" t="str">
        <f>B2&amp;C56&amp;D76</f>
        <v>DISTRIBUCION VOLUMEN X CRITERIO (kg ó litros).T.Pescados/Marisc.IngDE 35 A 49 AÑOS</v>
      </c>
      <c r="B76">
        <v>0</v>
      </c>
      <c r="C76">
        <v>0</v>
      </c>
      <c r="D76" t="s">
        <v>158</v>
      </c>
      <c r="E76">
        <v>23.245596813242919</v>
      </c>
      <c r="F76">
        <v>26.702409976325669</v>
      </c>
      <c r="G76">
        <v>17.201074664229765</v>
      </c>
      <c r="H76">
        <v>0</v>
      </c>
      <c r="I76">
        <v>0</v>
      </c>
      <c r="J76">
        <v>0</v>
      </c>
    </row>
    <row r="77" spans="1:10" x14ac:dyDescent="0.35">
      <c r="A77" s="21" t="str">
        <f>B2&amp;C56&amp;D77</f>
        <v>DISTRIBUCION VOLUMEN X CRITERIO (kg ó litros).T.Pescados/Marisc.IngDE 50 A 59 AÑOS</v>
      </c>
      <c r="B77">
        <v>0</v>
      </c>
      <c r="C77">
        <v>0</v>
      </c>
      <c r="D77" t="s">
        <v>159</v>
      </c>
      <c r="E77">
        <v>19.429357597316439</v>
      </c>
      <c r="F77">
        <v>21.919475143376701</v>
      </c>
      <c r="G77">
        <v>15.29329047479556</v>
      </c>
      <c r="H77">
        <v>0</v>
      </c>
      <c r="I77">
        <v>0</v>
      </c>
      <c r="J77">
        <v>0</v>
      </c>
    </row>
    <row r="78" spans="1:10" x14ac:dyDescent="0.35">
      <c r="A78" s="21" t="str">
        <f>B2&amp;C56&amp;D78</f>
        <v>DISTRIBUCION VOLUMEN X CRITERIO (kg ó litros).T.Pescados/Marisc.IngDE 60 A 75 AÑOS</v>
      </c>
      <c r="B78">
        <v>0</v>
      </c>
      <c r="C78">
        <v>0</v>
      </c>
      <c r="D78" t="s">
        <v>160</v>
      </c>
      <c r="E78">
        <v>42.438607722922178</v>
      </c>
      <c r="F78">
        <v>40.351792141753009</v>
      </c>
      <c r="G78">
        <v>49.112294090073647</v>
      </c>
      <c r="H78">
        <v>0</v>
      </c>
      <c r="I78">
        <v>0</v>
      </c>
      <c r="J78">
        <v>0</v>
      </c>
    </row>
    <row r="79" spans="1:10" x14ac:dyDescent="0.35">
      <c r="A79" s="21" t="str">
        <f>B2&amp;C56&amp;D79</f>
        <v>DISTRIBUCION VOLUMEN X CRITERIO (kg ó litros).T.Pescados/Marisc.IngALTA Y MEDIA ALTA</v>
      </c>
      <c r="B79">
        <v>0</v>
      </c>
      <c r="C79">
        <v>0</v>
      </c>
      <c r="D79" t="s">
        <v>161</v>
      </c>
      <c r="E79">
        <v>18.877379229521889</v>
      </c>
      <c r="F79">
        <v>49.857439119828648</v>
      </c>
      <c r="G79">
        <v>38.31394626775036</v>
      </c>
      <c r="H79">
        <v>0</v>
      </c>
      <c r="I79">
        <v>0</v>
      </c>
      <c r="J79">
        <v>0</v>
      </c>
    </row>
    <row r="80" spans="1:10" x14ac:dyDescent="0.35">
      <c r="A80" s="21" t="str">
        <f>B2&amp;C56&amp;D80</f>
        <v>DISTRIBUCION VOLUMEN X CRITERIO (kg ó litros).T.Pescados/Marisc.IngMEDIA</v>
      </c>
      <c r="B80">
        <v>0</v>
      </c>
      <c r="C80">
        <v>0</v>
      </c>
      <c r="D80" t="s">
        <v>162</v>
      </c>
      <c r="E80">
        <v>32.180074028449191</v>
      </c>
      <c r="F80">
        <v>25.281056099360931</v>
      </c>
      <c r="G80">
        <v>29.894277488982169</v>
      </c>
      <c r="H80">
        <v>0</v>
      </c>
      <c r="I80">
        <v>0</v>
      </c>
      <c r="J80">
        <v>0</v>
      </c>
    </row>
    <row r="81" spans="1:10" x14ac:dyDescent="0.35">
      <c r="A81" s="21" t="str">
        <f>B2&amp;C56&amp;D81</f>
        <v>DISTRIBUCION VOLUMEN X CRITERIO (kg ó litros).T.Pescados/Marisc.IngMEDIA BAJA</v>
      </c>
      <c r="B81">
        <v>0</v>
      </c>
      <c r="C81">
        <v>0</v>
      </c>
      <c r="D81" t="s">
        <v>163</v>
      </c>
      <c r="E81">
        <v>27.37388765935539</v>
      </c>
      <c r="F81">
        <v>16.506607227644803</v>
      </c>
      <c r="G81">
        <v>19.522876388664166</v>
      </c>
      <c r="H81">
        <v>0</v>
      </c>
      <c r="I81">
        <v>0</v>
      </c>
      <c r="J81">
        <v>0</v>
      </c>
    </row>
    <row r="82" spans="1:10" x14ac:dyDescent="0.35">
      <c r="A82" s="21" t="str">
        <f>B2&amp;C56&amp;D82</f>
        <v>DISTRIBUCION VOLUMEN X CRITERIO (kg ó litros).T.Pescados/Marisc.IngBAJA</v>
      </c>
      <c r="B82">
        <v>0</v>
      </c>
      <c r="C82">
        <v>0</v>
      </c>
      <c r="D82" t="s">
        <v>164</v>
      </c>
      <c r="E82">
        <v>21.568654247479728</v>
      </c>
      <c r="F82">
        <v>8.3548916388325232</v>
      </c>
      <c r="G82">
        <v>12.268895005973256</v>
      </c>
      <c r="H82">
        <v>0</v>
      </c>
      <c r="I82">
        <v>0</v>
      </c>
      <c r="J82">
        <v>0</v>
      </c>
    </row>
    <row r="83" spans="1:10" x14ac:dyDescent="0.35">
      <c r="A83" s="21" t="str">
        <f>B2&amp;C83&amp;D83</f>
        <v>DISTRIBUCION VOLUMEN X CRITERIO (kg ó litros).Derivados lacteos IngT.ESPAÑA</v>
      </c>
      <c r="B83">
        <v>0</v>
      </c>
      <c r="C83" t="s">
        <v>118</v>
      </c>
      <c r="D83" t="s">
        <v>59</v>
      </c>
      <c r="E83">
        <v>100</v>
      </c>
      <c r="F83">
        <v>100</v>
      </c>
      <c r="G83">
        <v>100</v>
      </c>
      <c r="H83">
        <v>0</v>
      </c>
      <c r="I83">
        <v>0</v>
      </c>
      <c r="J83">
        <v>0</v>
      </c>
    </row>
    <row r="84" spans="1:10" x14ac:dyDescent="0.35">
      <c r="A84" s="21" t="str">
        <f>B2&amp;C83&amp;D84</f>
        <v>DISTRIBUCION VOLUMEN X CRITERIO (kg ó litros).Derivados lacteos IngBCN AM</v>
      </c>
      <c r="B84">
        <v>0</v>
      </c>
      <c r="C84">
        <v>0</v>
      </c>
      <c r="D84" t="s">
        <v>147</v>
      </c>
      <c r="E84">
        <v>14.6316221049257</v>
      </c>
      <c r="F84">
        <v>7.4859122898456238</v>
      </c>
      <c r="G84">
        <v>11.871518019973436</v>
      </c>
      <c r="H84">
        <v>0</v>
      </c>
      <c r="I84">
        <v>0</v>
      </c>
      <c r="J84">
        <v>0</v>
      </c>
    </row>
    <row r="85" spans="1:10" x14ac:dyDescent="0.35">
      <c r="A85" s="21" t="str">
        <f>B2&amp;C83&amp;D85</f>
        <v>DISTRIBUCION VOLUMEN X CRITERIO (kg ó litros).Derivados lacteos IngREST.CAT ARAGON</v>
      </c>
      <c r="B85">
        <v>0</v>
      </c>
      <c r="C85">
        <v>0</v>
      </c>
      <c r="D85" t="s">
        <v>148</v>
      </c>
      <c r="E85">
        <v>12.817992675593153</v>
      </c>
      <c r="F85">
        <v>13.711909575139284</v>
      </c>
      <c r="G85">
        <v>12.580051098633643</v>
      </c>
      <c r="H85">
        <v>0</v>
      </c>
      <c r="I85">
        <v>0</v>
      </c>
      <c r="J85">
        <v>0</v>
      </c>
    </row>
    <row r="86" spans="1:10" x14ac:dyDescent="0.35">
      <c r="A86" s="21" t="str">
        <f>B2&amp;C83&amp;D86</f>
        <v>DISTRIBUCION VOLUMEN X CRITERIO (kg ó litros).Derivados lacteos IngLEVANTE</v>
      </c>
      <c r="B86">
        <v>0</v>
      </c>
      <c r="C86">
        <v>0</v>
      </c>
      <c r="D86" t="s">
        <v>149</v>
      </c>
      <c r="E86">
        <v>10.896871202875442</v>
      </c>
      <c r="F86">
        <v>17.253044902334661</v>
      </c>
      <c r="G86">
        <v>12.535655362562728</v>
      </c>
      <c r="H86">
        <v>0</v>
      </c>
      <c r="I86">
        <v>0</v>
      </c>
      <c r="J86">
        <v>0</v>
      </c>
    </row>
    <row r="87" spans="1:10" x14ac:dyDescent="0.35">
      <c r="A87" s="21" t="str">
        <f>B2&amp;C83&amp;D87</f>
        <v>DISTRIBUCION VOLUMEN X CRITERIO (kg ó litros).Derivados lacteos IngANDALUCIA</v>
      </c>
      <c r="B87">
        <v>0</v>
      </c>
      <c r="C87">
        <v>0</v>
      </c>
      <c r="D87" t="s">
        <v>150</v>
      </c>
      <c r="E87">
        <v>20.703859157138705</v>
      </c>
      <c r="F87">
        <v>19.632622544422354</v>
      </c>
      <c r="G87">
        <v>19.833906756342138</v>
      </c>
      <c r="H87">
        <v>0</v>
      </c>
      <c r="I87">
        <v>0</v>
      </c>
      <c r="J87">
        <v>0</v>
      </c>
    </row>
    <row r="88" spans="1:10" x14ac:dyDescent="0.35">
      <c r="A88" s="21" t="str">
        <f>B2&amp;C83&amp;D88</f>
        <v>DISTRIBUCION VOLUMEN X CRITERIO (kg ó litros).Derivados lacteos IngMDD AM</v>
      </c>
      <c r="B88">
        <v>0</v>
      </c>
      <c r="C88">
        <v>0</v>
      </c>
      <c r="D88" t="s">
        <v>151</v>
      </c>
      <c r="E88">
        <v>20.580528424308149</v>
      </c>
      <c r="F88">
        <v>16.917967541956433</v>
      </c>
      <c r="G88">
        <v>18.672024038009187</v>
      </c>
      <c r="H88">
        <v>0</v>
      </c>
      <c r="I88">
        <v>0</v>
      </c>
      <c r="J88">
        <v>0</v>
      </c>
    </row>
    <row r="89" spans="1:10" x14ac:dyDescent="0.35">
      <c r="A89" s="21" t="str">
        <f>B2&amp;C83&amp;D89</f>
        <v>DISTRIBUCION VOLUMEN X CRITERIO (kg ó litros).Derivados lacteos IngRTO CENTRO</v>
      </c>
      <c r="B89">
        <v>0</v>
      </c>
      <c r="C89">
        <v>0</v>
      </c>
      <c r="D89" t="s">
        <v>152</v>
      </c>
      <c r="E89">
        <v>7.8061280345275348</v>
      </c>
      <c r="F89">
        <v>6.4531932722408207</v>
      </c>
      <c r="G89">
        <v>6.8584922386036347</v>
      </c>
      <c r="H89">
        <v>0</v>
      </c>
      <c r="I89">
        <v>0</v>
      </c>
      <c r="J89">
        <v>0</v>
      </c>
    </row>
    <row r="90" spans="1:10" x14ac:dyDescent="0.35">
      <c r="A90" s="21" t="str">
        <f>B2&amp;C83&amp;D90</f>
        <v>DISTRIBUCION VOLUMEN X CRITERIO (kg ó litros).Derivados lacteos IngNORTE-CENTRO</v>
      </c>
      <c r="B90">
        <v>0</v>
      </c>
      <c r="C90">
        <v>0</v>
      </c>
      <c r="D90" t="s">
        <v>153</v>
      </c>
      <c r="E90">
        <v>8.7175099197048187</v>
      </c>
      <c r="F90">
        <v>9.5869901375809299</v>
      </c>
      <c r="G90">
        <v>9.0519262423916622</v>
      </c>
      <c r="H90">
        <v>0</v>
      </c>
      <c r="I90">
        <v>0</v>
      </c>
      <c r="J90">
        <v>0</v>
      </c>
    </row>
    <row r="91" spans="1:10" x14ac:dyDescent="0.35">
      <c r="A91" s="21" t="str">
        <f>B2&amp;C83&amp;D91</f>
        <v>DISTRIBUCION VOLUMEN X CRITERIO (kg ó litros).Derivados lacteos IngNOROESTE</v>
      </c>
      <c r="B91">
        <v>0</v>
      </c>
      <c r="C91">
        <v>0</v>
      </c>
      <c r="D91" t="s">
        <v>154</v>
      </c>
      <c r="E91">
        <v>3.8454926794091411</v>
      </c>
      <c r="F91">
        <v>8.958357067416971</v>
      </c>
      <c r="G91">
        <v>8.5964236899193249</v>
      </c>
      <c r="H91">
        <v>0</v>
      </c>
      <c r="I91">
        <v>0</v>
      </c>
      <c r="J91">
        <v>0</v>
      </c>
    </row>
    <row r="92" spans="1:10" x14ac:dyDescent="0.35">
      <c r="A92" s="21" t="str">
        <f>B2&amp;C83&amp;D92</f>
        <v>DISTRIBUCION VOLUMEN X CRITERIO (kg ó litros).Derivados lacteos Ing&lt;2MIL</v>
      </c>
      <c r="B92">
        <v>0</v>
      </c>
      <c r="C92">
        <v>0</v>
      </c>
      <c r="D92" t="s">
        <v>29</v>
      </c>
      <c r="E92">
        <v>0.84629361925012814</v>
      </c>
      <c r="F92">
        <v>1.998094731541767</v>
      </c>
      <c r="G92">
        <v>1.0305019386410308</v>
      </c>
      <c r="H92">
        <v>0</v>
      </c>
      <c r="I92">
        <v>0</v>
      </c>
      <c r="J92">
        <v>0</v>
      </c>
    </row>
    <row r="93" spans="1:10" x14ac:dyDescent="0.35">
      <c r="A93" s="21" t="str">
        <f>B2&amp;C83&amp;D93</f>
        <v>DISTRIBUCION VOLUMEN X CRITERIO (kg ó litros).Derivados lacteos Ing2-5MIL</v>
      </c>
      <c r="B93">
        <v>0</v>
      </c>
      <c r="C93">
        <v>0</v>
      </c>
      <c r="D93" t="s">
        <v>32</v>
      </c>
      <c r="E93">
        <v>3.5997250938299921</v>
      </c>
      <c r="F93">
        <v>7.6172892082203347</v>
      </c>
      <c r="G93">
        <v>5.976727009419168</v>
      </c>
      <c r="H93">
        <v>0</v>
      </c>
      <c r="I93">
        <v>0</v>
      </c>
      <c r="J93">
        <v>0</v>
      </c>
    </row>
    <row r="94" spans="1:10" x14ac:dyDescent="0.35">
      <c r="A94" s="21" t="str">
        <f>B2&amp;C83&amp;D94</f>
        <v>DISTRIBUCION VOLUMEN X CRITERIO (kg ó litros).Derivados lacteos Ing5-10MIL</v>
      </c>
      <c r="B94">
        <v>0</v>
      </c>
      <c r="C94">
        <v>0</v>
      </c>
      <c r="D94" t="s">
        <v>34</v>
      </c>
      <c r="E94">
        <v>6.322930961525711</v>
      </c>
      <c r="F94">
        <v>9.1235933758962471</v>
      </c>
      <c r="G94">
        <v>7.862916485744198</v>
      </c>
      <c r="H94">
        <v>0</v>
      </c>
      <c r="I94">
        <v>0</v>
      </c>
      <c r="J94">
        <v>0</v>
      </c>
    </row>
    <row r="95" spans="1:10" x14ac:dyDescent="0.35">
      <c r="A95" s="21" t="str">
        <f>B2&amp;C83&amp;D95</f>
        <v>DISTRIBUCION VOLUMEN X CRITERIO (kg ó litros).Derivados lacteos Ing10-30MIL</v>
      </c>
      <c r="B95">
        <v>0</v>
      </c>
      <c r="C95">
        <v>0</v>
      </c>
      <c r="D95" t="s">
        <v>36</v>
      </c>
      <c r="E95">
        <v>20.040538813672022</v>
      </c>
      <c r="F95">
        <v>18.33942081285856</v>
      </c>
      <c r="G95">
        <v>17.104568775324271</v>
      </c>
      <c r="H95">
        <v>0</v>
      </c>
      <c r="I95">
        <v>0</v>
      </c>
      <c r="J95">
        <v>0</v>
      </c>
    </row>
    <row r="96" spans="1:10" x14ac:dyDescent="0.35">
      <c r="A96" s="21" t="str">
        <f>B2&amp;C83&amp;D96</f>
        <v>DISTRIBUCION VOLUMEN X CRITERIO (kg ó litros).Derivados lacteos Ing30-100MIL</v>
      </c>
      <c r="B96">
        <v>0</v>
      </c>
      <c r="C96">
        <v>0</v>
      </c>
      <c r="D96" t="s">
        <v>38</v>
      </c>
      <c r="E96">
        <v>20.883391074996975</v>
      </c>
      <c r="F96">
        <v>17.499118511698839</v>
      </c>
      <c r="G96">
        <v>14.516180592646272</v>
      </c>
      <c r="H96">
        <v>0</v>
      </c>
      <c r="I96">
        <v>0</v>
      </c>
      <c r="J96">
        <v>0</v>
      </c>
    </row>
    <row r="97" spans="1:10" x14ac:dyDescent="0.35">
      <c r="A97" s="21" t="str">
        <f>B2&amp;C83&amp;D97</f>
        <v>DISTRIBUCION VOLUMEN X CRITERIO (kg ó litros).Derivados lacteos Ing100-200MIL</v>
      </c>
      <c r="B97">
        <v>0</v>
      </c>
      <c r="C97">
        <v>0</v>
      </c>
      <c r="D97" t="s">
        <v>40</v>
      </c>
      <c r="E97">
        <v>6.680195759219056</v>
      </c>
      <c r="F97">
        <v>11.280615893350094</v>
      </c>
      <c r="G97">
        <v>14.02919599967975</v>
      </c>
      <c r="H97">
        <v>0</v>
      </c>
      <c r="I97">
        <v>0</v>
      </c>
      <c r="J97">
        <v>0</v>
      </c>
    </row>
    <row r="98" spans="1:10" x14ac:dyDescent="0.35">
      <c r="A98" s="21" t="str">
        <f>B2&amp;C83&amp;D98</f>
        <v>DISTRIBUCION VOLUMEN X CRITERIO (kg ó litros).Derivados lacteos Ing200-500MIL</v>
      </c>
      <c r="B98">
        <v>0</v>
      </c>
      <c r="C98">
        <v>0</v>
      </c>
      <c r="D98" t="s">
        <v>42</v>
      </c>
      <c r="E98">
        <v>14.020484560030571</v>
      </c>
      <c r="F98">
        <v>12.902785084649421</v>
      </c>
      <c r="G98">
        <v>10.977544485304129</v>
      </c>
      <c r="H98">
        <v>0</v>
      </c>
      <c r="I98">
        <v>0</v>
      </c>
      <c r="J98">
        <v>0</v>
      </c>
    </row>
    <row r="99" spans="1:10" x14ac:dyDescent="0.35">
      <c r="A99" s="21" t="str">
        <f>B2&amp;C83&amp;D99</f>
        <v>DISTRIBUCION VOLUMEN X CRITERIO (kg ó litros).Derivados lacteos Ing&gt;500MIL</v>
      </c>
      <c r="B99">
        <v>0</v>
      </c>
      <c r="C99">
        <v>0</v>
      </c>
      <c r="D99" t="s">
        <v>44</v>
      </c>
      <c r="E99">
        <v>27.606443320539732</v>
      </c>
      <c r="F99">
        <v>21.239081931058116</v>
      </c>
      <c r="G99">
        <v>28.502364823051167</v>
      </c>
      <c r="H99">
        <v>0</v>
      </c>
      <c r="I99">
        <v>0</v>
      </c>
      <c r="J99">
        <v>0</v>
      </c>
    </row>
    <row r="100" spans="1:10" x14ac:dyDescent="0.35">
      <c r="A100" s="21" t="str">
        <f>B2&amp;C83&amp;D100</f>
        <v>DISTRIBUCION VOLUMEN X CRITERIO (kg ó litros).Derivados lacteos IngDE 15 A 19 AÑOS</v>
      </c>
      <c r="B100">
        <v>0</v>
      </c>
      <c r="C100">
        <v>0</v>
      </c>
      <c r="D100" t="s">
        <v>155</v>
      </c>
      <c r="E100">
        <v>4.244461916980204</v>
      </c>
      <c r="F100">
        <v>7.6689881032427394</v>
      </c>
      <c r="G100">
        <v>1.4481044348753884</v>
      </c>
      <c r="H100">
        <v>0</v>
      </c>
      <c r="I100">
        <v>0</v>
      </c>
      <c r="J100">
        <v>0</v>
      </c>
    </row>
    <row r="101" spans="1:10" x14ac:dyDescent="0.35">
      <c r="A101" s="21" t="str">
        <f>B2&amp;C83&amp;D101</f>
        <v>DISTRIBUCION VOLUMEN X CRITERIO (kg ó litros).Derivados lacteos IngDE 20 A 24 AÑOS</v>
      </c>
      <c r="B101">
        <v>0</v>
      </c>
      <c r="C101">
        <v>0</v>
      </c>
      <c r="D101" t="s">
        <v>156</v>
      </c>
      <c r="E101">
        <v>6.755860540773698</v>
      </c>
      <c r="F101">
        <v>7.1083408996386748</v>
      </c>
      <c r="G101">
        <v>5.8524087396541677</v>
      </c>
      <c r="H101">
        <v>0</v>
      </c>
      <c r="I101">
        <v>0</v>
      </c>
      <c r="J101">
        <v>0</v>
      </c>
    </row>
    <row r="102" spans="1:10" x14ac:dyDescent="0.35">
      <c r="A102" s="21" t="str">
        <f>B2&amp;C83&amp;D102</f>
        <v>DISTRIBUCION VOLUMEN X CRITERIO (kg ó litros).Derivados lacteos IngDE 25 A 34 AÑOS</v>
      </c>
      <c r="B102">
        <v>0</v>
      </c>
      <c r="C102">
        <v>0</v>
      </c>
      <c r="D102" t="s">
        <v>157</v>
      </c>
      <c r="E102">
        <v>24.633250952483383</v>
      </c>
      <c r="F102">
        <v>17.654757283633668</v>
      </c>
      <c r="G102">
        <v>17.083572387195307</v>
      </c>
      <c r="H102">
        <v>0</v>
      </c>
      <c r="I102">
        <v>0</v>
      </c>
      <c r="J102">
        <v>0</v>
      </c>
    </row>
    <row r="103" spans="1:10" x14ac:dyDescent="0.35">
      <c r="A103" s="21" t="str">
        <f>B2&amp;C83&amp;D103</f>
        <v>DISTRIBUCION VOLUMEN X CRITERIO (kg ó litros).Derivados lacteos IngDE 35 A 49 AÑOS</v>
      </c>
      <c r="B103">
        <v>0</v>
      </c>
      <c r="C103">
        <v>0</v>
      </c>
      <c r="D103" t="s">
        <v>158</v>
      </c>
      <c r="E103">
        <v>31.437694674918575</v>
      </c>
      <c r="F103">
        <v>34.512618647662329</v>
      </c>
      <c r="G103">
        <v>34.594927940632161</v>
      </c>
      <c r="H103">
        <v>0</v>
      </c>
      <c r="I103">
        <v>0</v>
      </c>
      <c r="J103">
        <v>0</v>
      </c>
    </row>
    <row r="104" spans="1:10" x14ac:dyDescent="0.35">
      <c r="A104" s="21" t="str">
        <f>B2&amp;C83&amp;D104</f>
        <v>DISTRIBUCION VOLUMEN X CRITERIO (kg ó litros).Derivados lacteos IngDE 50 A 59 AÑOS</v>
      </c>
      <c r="B104">
        <v>0</v>
      </c>
      <c r="C104">
        <v>0</v>
      </c>
      <c r="D104" t="s">
        <v>159</v>
      </c>
      <c r="E104">
        <v>23.03238830215313</v>
      </c>
      <c r="F104">
        <v>21.086254201022207</v>
      </c>
      <c r="G104">
        <v>34.813760937125096</v>
      </c>
      <c r="H104">
        <v>0</v>
      </c>
      <c r="I104">
        <v>0</v>
      </c>
      <c r="J104">
        <v>0</v>
      </c>
    </row>
    <row r="105" spans="1:10" x14ac:dyDescent="0.35">
      <c r="A105" s="21" t="str">
        <f>B2&amp;C83&amp;D105</f>
        <v>DISTRIBUCION VOLUMEN X CRITERIO (kg ó litros).Derivados lacteos IngDE 60 A 75 AÑOS</v>
      </c>
      <c r="B105">
        <v>0</v>
      </c>
      <c r="C105">
        <v>0</v>
      </c>
      <c r="D105" t="s">
        <v>160</v>
      </c>
      <c r="E105">
        <v>9.8963498457527148</v>
      </c>
      <c r="F105">
        <v>11.969038218523991</v>
      </c>
      <c r="G105">
        <v>6.2072209268246459</v>
      </c>
      <c r="H105">
        <v>0</v>
      </c>
      <c r="I105">
        <v>0</v>
      </c>
      <c r="J105">
        <v>0</v>
      </c>
    </row>
    <row r="106" spans="1:10" x14ac:dyDescent="0.35">
      <c r="A106" s="21" t="str">
        <f>B2&amp;C83&amp;D106</f>
        <v>DISTRIBUCION VOLUMEN X CRITERIO (kg ó litros).Derivados lacteos IngALTA Y MEDIA ALTA</v>
      </c>
      <c r="B106">
        <v>0</v>
      </c>
      <c r="C106">
        <v>0</v>
      </c>
      <c r="D106" t="s">
        <v>161</v>
      </c>
      <c r="E106">
        <v>14.630100237125014</v>
      </c>
      <c r="F106">
        <v>13.671338007380859</v>
      </c>
      <c r="G106">
        <v>13.86026492306385</v>
      </c>
      <c r="H106">
        <v>0</v>
      </c>
      <c r="I106">
        <v>0</v>
      </c>
      <c r="J106">
        <v>0</v>
      </c>
    </row>
    <row r="107" spans="1:10" x14ac:dyDescent="0.35">
      <c r="A107" s="21" t="str">
        <f>B2&amp;C83&amp;D107</f>
        <v>DISTRIBUCION VOLUMEN X CRITERIO (kg ó litros).Derivados lacteos IngMEDIA</v>
      </c>
      <c r="B107">
        <v>0</v>
      </c>
      <c r="C107">
        <v>0</v>
      </c>
      <c r="D107" t="s">
        <v>162</v>
      </c>
      <c r="E107">
        <v>28.792692008959232</v>
      </c>
      <c r="F107">
        <v>33.244077171689199</v>
      </c>
      <c r="G107">
        <v>28.630187003402757</v>
      </c>
      <c r="H107">
        <v>0</v>
      </c>
      <c r="I107">
        <v>0</v>
      </c>
      <c r="J107">
        <v>0</v>
      </c>
    </row>
    <row r="108" spans="1:10" x14ac:dyDescent="0.35">
      <c r="A108" s="21" t="str">
        <f>B2&amp;C83&amp;D108</f>
        <v>DISTRIBUCION VOLUMEN X CRITERIO (kg ó litros).Derivados lacteos IngMEDIA BAJA</v>
      </c>
      <c r="B108">
        <v>0</v>
      </c>
      <c r="C108">
        <v>0</v>
      </c>
      <c r="D108" t="s">
        <v>163</v>
      </c>
      <c r="E108">
        <v>40.10216403821137</v>
      </c>
      <c r="F108">
        <v>34.73990747553588</v>
      </c>
      <c r="G108">
        <v>33.589241999172636</v>
      </c>
      <c r="H108">
        <v>0</v>
      </c>
      <c r="I108">
        <v>0</v>
      </c>
      <c r="J108">
        <v>0</v>
      </c>
    </row>
    <row r="109" spans="1:10" x14ac:dyDescent="0.35">
      <c r="A109" s="21" t="str">
        <f>B2&amp;C83&amp;D109</f>
        <v>DISTRIBUCION VOLUMEN X CRITERIO (kg ó litros).Derivados lacteos IngBAJA</v>
      </c>
      <c r="B109">
        <v>0</v>
      </c>
      <c r="C109">
        <v>0</v>
      </c>
      <c r="D109" t="s">
        <v>164</v>
      </c>
      <c r="E109">
        <v>16.475043019253789</v>
      </c>
      <c r="F109">
        <v>18.344677651984671</v>
      </c>
      <c r="G109">
        <v>23.920303012684428</v>
      </c>
      <c r="H109">
        <v>0</v>
      </c>
      <c r="I109">
        <v>0</v>
      </c>
      <c r="J109">
        <v>0</v>
      </c>
    </row>
    <row r="110" spans="1:10" x14ac:dyDescent="0.35">
      <c r="A110" s="21" t="str">
        <f>B2&amp;C110&amp;D110</f>
        <v>DISTRIBUCION VOLUMEN X CRITERIO (kg ó litros).Fruta Ing.T.ESPAÑA</v>
      </c>
      <c r="B110">
        <v>0</v>
      </c>
      <c r="C110" t="s">
        <v>119</v>
      </c>
      <c r="D110" t="s">
        <v>59</v>
      </c>
      <c r="E110">
        <v>100</v>
      </c>
      <c r="F110">
        <v>100</v>
      </c>
      <c r="G110">
        <v>100</v>
      </c>
      <c r="H110">
        <v>0</v>
      </c>
      <c r="I110">
        <v>0</v>
      </c>
      <c r="J110">
        <v>0</v>
      </c>
    </row>
    <row r="111" spans="1:10" x14ac:dyDescent="0.35">
      <c r="A111" s="21" t="str">
        <f>B2&amp;C110&amp;D111</f>
        <v>DISTRIBUCION VOLUMEN X CRITERIO (kg ó litros).Fruta Ing.BCN AM</v>
      </c>
      <c r="B111">
        <v>0</v>
      </c>
      <c r="C111">
        <v>0</v>
      </c>
      <c r="D111" t="s">
        <v>147</v>
      </c>
      <c r="E111">
        <v>1.5990891590573524</v>
      </c>
      <c r="F111">
        <v>11.182263009781995</v>
      </c>
      <c r="G111">
        <v>0.35576515634275724</v>
      </c>
      <c r="H111">
        <v>0</v>
      </c>
      <c r="I111">
        <v>0</v>
      </c>
      <c r="J111">
        <v>0</v>
      </c>
    </row>
    <row r="112" spans="1:10" x14ac:dyDescent="0.35">
      <c r="A112" s="21" t="str">
        <f>B2&amp;C110&amp;D112</f>
        <v>DISTRIBUCION VOLUMEN X CRITERIO (kg ó litros).Fruta Ing.REST.CAT ARAGON</v>
      </c>
      <c r="B112">
        <v>0</v>
      </c>
      <c r="C112">
        <v>0</v>
      </c>
      <c r="D112" t="s">
        <v>148</v>
      </c>
      <c r="E112">
        <v>14.862024280712067</v>
      </c>
      <c r="F112">
        <v>3.4854540835986354</v>
      </c>
      <c r="G112">
        <v>6.8438986248741926</v>
      </c>
      <c r="H112">
        <v>0</v>
      </c>
      <c r="I112">
        <v>0</v>
      </c>
      <c r="J112">
        <v>0</v>
      </c>
    </row>
    <row r="113" spans="1:10" x14ac:dyDescent="0.35">
      <c r="A113" s="21" t="str">
        <f>B2&amp;C110&amp;D113</f>
        <v>DISTRIBUCION VOLUMEN X CRITERIO (kg ó litros).Fruta Ing.LEVANTE</v>
      </c>
      <c r="B113">
        <v>0</v>
      </c>
      <c r="C113">
        <v>0</v>
      </c>
      <c r="D113" t="s">
        <v>149</v>
      </c>
      <c r="E113">
        <v>3.076977307308399</v>
      </c>
      <c r="F113">
        <v>2.4650402200573249</v>
      </c>
      <c r="G113">
        <v>7.6991272684725345E-2</v>
      </c>
      <c r="H113">
        <v>0</v>
      </c>
      <c r="I113">
        <v>0</v>
      </c>
      <c r="J113">
        <v>0</v>
      </c>
    </row>
    <row r="114" spans="1:10" x14ac:dyDescent="0.35">
      <c r="A114" s="21" t="str">
        <f>B2&amp;C110&amp;D114</f>
        <v>DISTRIBUCION VOLUMEN X CRITERIO (kg ó litros).Fruta Ing.ANDALUCIA</v>
      </c>
      <c r="B114">
        <v>0</v>
      </c>
      <c r="C114">
        <v>0</v>
      </c>
      <c r="D114" t="s">
        <v>150</v>
      </c>
      <c r="E114">
        <v>30.015564735824825</v>
      </c>
      <c r="F114">
        <v>23.149278895764752</v>
      </c>
      <c r="G114">
        <v>11.219408874822747</v>
      </c>
      <c r="H114">
        <v>0</v>
      </c>
      <c r="I114">
        <v>0</v>
      </c>
      <c r="J114">
        <v>0</v>
      </c>
    </row>
    <row r="115" spans="1:10" x14ac:dyDescent="0.35">
      <c r="A115" s="21" t="str">
        <f>B2&amp;C110&amp;D115</f>
        <v>DISTRIBUCION VOLUMEN X CRITERIO (kg ó litros).Fruta Ing.MDD AM</v>
      </c>
      <c r="B115">
        <v>0</v>
      </c>
      <c r="C115">
        <v>0</v>
      </c>
      <c r="D115" t="s">
        <v>151</v>
      </c>
      <c r="E115">
        <v>10.396002358709664</v>
      </c>
      <c r="F115">
        <v>5.3480421543317416</v>
      </c>
      <c r="G115">
        <v>6.1105992114651748</v>
      </c>
      <c r="H115">
        <v>0</v>
      </c>
      <c r="I115">
        <v>0</v>
      </c>
      <c r="J115">
        <v>0</v>
      </c>
    </row>
    <row r="116" spans="1:10" x14ac:dyDescent="0.35">
      <c r="A116" s="21" t="str">
        <f>B2&amp;C110&amp;D116</f>
        <v>DISTRIBUCION VOLUMEN X CRITERIO (kg ó litros).Fruta Ing.RTO CENTRO</v>
      </c>
      <c r="B116">
        <v>0</v>
      </c>
      <c r="C116">
        <v>0</v>
      </c>
      <c r="D116" t="s">
        <v>152</v>
      </c>
      <c r="E116">
        <v>6.0233941470658134</v>
      </c>
      <c r="F116">
        <v>11.581509713120658</v>
      </c>
      <c r="G116">
        <v>8.1290637173271261</v>
      </c>
      <c r="H116">
        <v>0</v>
      </c>
      <c r="I116">
        <v>0</v>
      </c>
      <c r="J116">
        <v>0</v>
      </c>
    </row>
    <row r="117" spans="1:10" x14ac:dyDescent="0.35">
      <c r="A117" s="21" t="str">
        <f>B2&amp;C110&amp;D117</f>
        <v>DISTRIBUCION VOLUMEN X CRITERIO (kg ó litros).Fruta Ing.NORTE-CENTRO</v>
      </c>
      <c r="B117">
        <v>0</v>
      </c>
      <c r="C117">
        <v>0</v>
      </c>
      <c r="D117" t="s">
        <v>153</v>
      </c>
      <c r="E117">
        <v>24.968442067640659</v>
      </c>
      <c r="F117">
        <v>8.5000747163884913</v>
      </c>
      <c r="G117">
        <v>22.217941559406633</v>
      </c>
      <c r="H117">
        <v>0</v>
      </c>
      <c r="I117">
        <v>0</v>
      </c>
      <c r="J117">
        <v>0</v>
      </c>
    </row>
    <row r="118" spans="1:10" x14ac:dyDescent="0.35">
      <c r="A118" s="21" t="str">
        <f>B2&amp;C110&amp;D118</f>
        <v>DISTRIBUCION VOLUMEN X CRITERIO (kg ó litros).Fruta Ing.NOROESTE</v>
      </c>
      <c r="B118">
        <v>0</v>
      </c>
      <c r="C118">
        <v>0</v>
      </c>
      <c r="D118" t="s">
        <v>154</v>
      </c>
      <c r="E118">
        <v>9.0585046897122634</v>
      </c>
      <c r="F118">
        <v>34.288337109683802</v>
      </c>
      <c r="G118">
        <v>45.046329073364582</v>
      </c>
      <c r="H118">
        <v>0</v>
      </c>
      <c r="I118">
        <v>0</v>
      </c>
      <c r="J118">
        <v>0</v>
      </c>
    </row>
    <row r="119" spans="1:10" x14ac:dyDescent="0.35">
      <c r="A119" s="21" t="str">
        <f>B2&amp;C110&amp;D119</f>
        <v>DISTRIBUCION VOLUMEN X CRITERIO (kg ó litros).Fruta Ing.&lt;2MIL</v>
      </c>
      <c r="B119">
        <v>0</v>
      </c>
      <c r="C119">
        <v>0</v>
      </c>
      <c r="D119" t="s">
        <v>29</v>
      </c>
      <c r="E119" t="s">
        <v>168</v>
      </c>
      <c r="F119" t="s">
        <v>168</v>
      </c>
      <c r="G119">
        <v>0.73786770252594547</v>
      </c>
      <c r="H119">
        <v>0</v>
      </c>
      <c r="I119">
        <v>0</v>
      </c>
      <c r="J119">
        <v>0</v>
      </c>
    </row>
    <row r="120" spans="1:10" x14ac:dyDescent="0.35">
      <c r="A120" s="21" t="str">
        <f>B2&amp;C110&amp;D120</f>
        <v>DISTRIBUCION VOLUMEN X CRITERIO (kg ó litros).Fruta Ing.2-5MIL</v>
      </c>
      <c r="B120">
        <v>0</v>
      </c>
      <c r="C120">
        <v>0</v>
      </c>
      <c r="D120" t="s">
        <v>32</v>
      </c>
      <c r="E120">
        <v>6.8928655237463055</v>
      </c>
      <c r="F120">
        <v>23.306881372986208</v>
      </c>
      <c r="G120">
        <v>2.2686758022636431</v>
      </c>
      <c r="H120">
        <v>0</v>
      </c>
      <c r="I120">
        <v>0</v>
      </c>
      <c r="J120">
        <v>0</v>
      </c>
    </row>
    <row r="121" spans="1:10" x14ac:dyDescent="0.35">
      <c r="A121" s="21" t="str">
        <f>B2&amp;C110&amp;D121</f>
        <v>DISTRIBUCION VOLUMEN X CRITERIO (kg ó litros).Fruta Ing.5-10MIL</v>
      </c>
      <c r="B121">
        <v>0</v>
      </c>
      <c r="C121">
        <v>0</v>
      </c>
      <c r="D121" t="s">
        <v>34</v>
      </c>
      <c r="E121">
        <v>7.0449960825779856</v>
      </c>
      <c r="F121">
        <v>1.1367678083817936</v>
      </c>
      <c r="G121">
        <v>42.497191057680631</v>
      </c>
      <c r="H121">
        <v>0</v>
      </c>
      <c r="I121">
        <v>0</v>
      </c>
      <c r="J121">
        <v>0</v>
      </c>
    </row>
    <row r="122" spans="1:10" x14ac:dyDescent="0.35">
      <c r="A122" s="21" t="str">
        <f>B2&amp;C110&amp;D122</f>
        <v>DISTRIBUCION VOLUMEN X CRITERIO (kg ó litros).Fruta Ing.10-30MIL</v>
      </c>
      <c r="B122">
        <v>0</v>
      </c>
      <c r="C122">
        <v>0</v>
      </c>
      <c r="D122" t="s">
        <v>36</v>
      </c>
      <c r="E122">
        <v>24.32150967035048</v>
      </c>
      <c r="F122">
        <v>3.8765581189922571</v>
      </c>
      <c r="G122">
        <v>23.193514745212649</v>
      </c>
      <c r="H122">
        <v>0</v>
      </c>
      <c r="I122">
        <v>0</v>
      </c>
      <c r="J122">
        <v>0</v>
      </c>
    </row>
    <row r="123" spans="1:10" x14ac:dyDescent="0.35">
      <c r="A123" s="21" t="str">
        <f>B2&amp;C110&amp;D123</f>
        <v>DISTRIBUCION VOLUMEN X CRITERIO (kg ó litros).Fruta Ing.30-100MIL</v>
      </c>
      <c r="B123">
        <v>0</v>
      </c>
      <c r="C123">
        <v>0</v>
      </c>
      <c r="D123" t="s">
        <v>38</v>
      </c>
      <c r="E123">
        <v>20.670068278646152</v>
      </c>
      <c r="F123">
        <v>9.3981475920050208</v>
      </c>
      <c r="G123">
        <v>10.601235335493699</v>
      </c>
      <c r="H123">
        <v>0</v>
      </c>
      <c r="I123">
        <v>0</v>
      </c>
      <c r="J123">
        <v>0</v>
      </c>
    </row>
    <row r="124" spans="1:10" x14ac:dyDescent="0.35">
      <c r="A124" s="21" t="str">
        <f>B2&amp;C110&amp;D124</f>
        <v>DISTRIBUCION VOLUMEN X CRITERIO (kg ó litros).Fruta Ing.100-200MIL</v>
      </c>
      <c r="B124">
        <v>0</v>
      </c>
      <c r="C124">
        <v>0</v>
      </c>
      <c r="D124" t="s">
        <v>40</v>
      </c>
      <c r="E124">
        <v>17.158961639069727</v>
      </c>
      <c r="F124">
        <v>14.223392324390616</v>
      </c>
      <c r="G124">
        <v>5.835006414608535</v>
      </c>
      <c r="H124">
        <v>0</v>
      </c>
      <c r="I124">
        <v>0</v>
      </c>
      <c r="J124">
        <v>0</v>
      </c>
    </row>
    <row r="125" spans="1:10" x14ac:dyDescent="0.35">
      <c r="A125" s="21" t="str">
        <f>B2&amp;C110&amp;D125</f>
        <v>DISTRIBUCION VOLUMEN X CRITERIO (kg ó litros).Fruta Ing.200-500MIL</v>
      </c>
      <c r="B125">
        <v>0</v>
      </c>
      <c r="C125">
        <v>0</v>
      </c>
      <c r="D125" t="s">
        <v>42</v>
      </c>
      <c r="E125">
        <v>11.062973223514129</v>
      </c>
      <c r="F125">
        <v>39.348399653910633</v>
      </c>
      <c r="G125">
        <v>4.7721091287286814</v>
      </c>
      <c r="H125">
        <v>0</v>
      </c>
      <c r="I125">
        <v>0</v>
      </c>
      <c r="J125">
        <v>0</v>
      </c>
    </row>
    <row r="126" spans="1:10" x14ac:dyDescent="0.35">
      <c r="A126" s="21" t="str">
        <f>B2&amp;C110&amp;D126</f>
        <v>DISTRIBUCION VOLUMEN X CRITERIO (kg ó litros).Fruta Ing.&gt;500MIL</v>
      </c>
      <c r="B126">
        <v>0</v>
      </c>
      <c r="C126">
        <v>0</v>
      </c>
      <c r="D126" t="s">
        <v>44</v>
      </c>
      <c r="E126">
        <v>12.848633540452726</v>
      </c>
      <c r="F126">
        <v>8.7098533333686703</v>
      </c>
      <c r="G126">
        <v>10.094396314916519</v>
      </c>
      <c r="H126">
        <v>0</v>
      </c>
      <c r="I126">
        <v>0</v>
      </c>
      <c r="J126">
        <v>0</v>
      </c>
    </row>
    <row r="127" spans="1:10" x14ac:dyDescent="0.35">
      <c r="A127" s="21" t="str">
        <f>B2&amp;C110&amp;D127</f>
        <v>DISTRIBUCION VOLUMEN X CRITERIO (kg ó litros).Fruta Ing.DE 15 A 19 AÑOS</v>
      </c>
      <c r="B127">
        <v>0</v>
      </c>
      <c r="C127">
        <v>0</v>
      </c>
      <c r="D127" t="s">
        <v>155</v>
      </c>
      <c r="E127" t="s">
        <v>168</v>
      </c>
      <c r="F127">
        <v>3.5958014489836017</v>
      </c>
      <c r="G127" t="s">
        <v>168</v>
      </c>
      <c r="H127">
        <v>0</v>
      </c>
      <c r="I127">
        <v>0</v>
      </c>
      <c r="J127">
        <v>0</v>
      </c>
    </row>
    <row r="128" spans="1:10" x14ac:dyDescent="0.35">
      <c r="A128" s="21" t="str">
        <f>B2&amp;C110&amp;D128</f>
        <v>DISTRIBUCION VOLUMEN X CRITERIO (kg ó litros).Fruta Ing.DE 20 A 24 AÑOS</v>
      </c>
      <c r="B128">
        <v>0</v>
      </c>
      <c r="C128">
        <v>0</v>
      </c>
      <c r="D128" t="s">
        <v>156</v>
      </c>
      <c r="E128">
        <v>9.1199233943456282</v>
      </c>
      <c r="F128">
        <v>5.8882923209661691</v>
      </c>
      <c r="G128">
        <v>2.9426815324912323</v>
      </c>
      <c r="H128">
        <v>0</v>
      </c>
      <c r="I128">
        <v>0</v>
      </c>
      <c r="J128">
        <v>0</v>
      </c>
    </row>
    <row r="129" spans="1:10" x14ac:dyDescent="0.35">
      <c r="A129" s="21" t="str">
        <f>B2&amp;C110&amp;D129</f>
        <v>DISTRIBUCION VOLUMEN X CRITERIO (kg ó litros).Fruta Ing.DE 25 A 34 AÑOS</v>
      </c>
      <c r="B129">
        <v>0</v>
      </c>
      <c r="C129">
        <v>0</v>
      </c>
      <c r="D129" t="s">
        <v>157</v>
      </c>
      <c r="E129">
        <v>35.406360530345609</v>
      </c>
      <c r="F129">
        <v>2.6692888007915574</v>
      </c>
      <c r="G129">
        <v>27.002216363592201</v>
      </c>
      <c r="H129">
        <v>0</v>
      </c>
      <c r="I129">
        <v>0</v>
      </c>
      <c r="J129">
        <v>0</v>
      </c>
    </row>
    <row r="130" spans="1:10" x14ac:dyDescent="0.35">
      <c r="A130" s="21" t="str">
        <f>B2&amp;C110&amp;D130</f>
        <v>DISTRIBUCION VOLUMEN X CRITERIO (kg ó litros).Fruta Ing.DE 35 A 49 AÑOS</v>
      </c>
      <c r="B130">
        <v>0</v>
      </c>
      <c r="C130">
        <v>0</v>
      </c>
      <c r="D130" t="s">
        <v>158</v>
      </c>
      <c r="E130">
        <v>12.849214854392255</v>
      </c>
      <c r="F130">
        <v>35.734392174111328</v>
      </c>
      <c r="G130">
        <v>49.202799959027026</v>
      </c>
      <c r="H130">
        <v>0</v>
      </c>
      <c r="I130">
        <v>0</v>
      </c>
      <c r="J130">
        <v>0</v>
      </c>
    </row>
    <row r="131" spans="1:10" x14ac:dyDescent="0.35">
      <c r="A131" s="21" t="str">
        <f>B2&amp;C110&amp;D131</f>
        <v>DISTRIBUCION VOLUMEN X CRITERIO (kg ó litros).Fruta Ing.DE 50 A 59 AÑOS</v>
      </c>
      <c r="B131">
        <v>0</v>
      </c>
      <c r="C131">
        <v>0</v>
      </c>
      <c r="D131" t="s">
        <v>159</v>
      </c>
      <c r="E131">
        <v>31.21939031881676</v>
      </c>
      <c r="F131">
        <v>19.150476622534185</v>
      </c>
      <c r="G131">
        <v>16.059067792169369</v>
      </c>
      <c r="H131">
        <v>0</v>
      </c>
      <c r="I131">
        <v>0</v>
      </c>
      <c r="J131">
        <v>0</v>
      </c>
    </row>
    <row r="132" spans="1:10" x14ac:dyDescent="0.35">
      <c r="A132" s="21" t="str">
        <f>B2&amp;C110&amp;D132</f>
        <v>DISTRIBUCION VOLUMEN X CRITERIO (kg ó litros).Fruta Ing.DE 60 A 75 AÑOS</v>
      </c>
      <c r="B132">
        <v>0</v>
      </c>
      <c r="C132">
        <v>0</v>
      </c>
      <c r="D132" t="s">
        <v>160</v>
      </c>
      <c r="E132">
        <v>11.405112807884274</v>
      </c>
      <c r="F132">
        <v>32.961749891225686</v>
      </c>
      <c r="G132">
        <v>4.7932262423602578</v>
      </c>
      <c r="H132">
        <v>0</v>
      </c>
      <c r="I132">
        <v>0</v>
      </c>
      <c r="J132">
        <v>0</v>
      </c>
    </row>
    <row r="133" spans="1:10" x14ac:dyDescent="0.35">
      <c r="A133" s="21" t="str">
        <f>B2&amp;C110&amp;D133</f>
        <v>DISTRIBUCION VOLUMEN X CRITERIO (kg ó litros).Fruta Ing.ALTA Y MEDIA ALTA</v>
      </c>
      <c r="B133">
        <v>0</v>
      </c>
      <c r="C133">
        <v>0</v>
      </c>
      <c r="D133" t="s">
        <v>161</v>
      </c>
      <c r="E133">
        <v>7.8469273064741554</v>
      </c>
      <c r="F133">
        <v>7.612125193552691</v>
      </c>
      <c r="G133">
        <v>6.7091839965313191</v>
      </c>
      <c r="H133">
        <v>0</v>
      </c>
      <c r="I133">
        <v>0</v>
      </c>
      <c r="J133">
        <v>0</v>
      </c>
    </row>
    <row r="134" spans="1:10" x14ac:dyDescent="0.35">
      <c r="A134" s="21" t="str">
        <f>B2&amp;C110&amp;D134</f>
        <v>DISTRIBUCION VOLUMEN X CRITERIO (kg ó litros).Fruta Ing.MEDIA</v>
      </c>
      <c r="B134">
        <v>0</v>
      </c>
      <c r="C134">
        <v>0</v>
      </c>
      <c r="D134" t="s">
        <v>162</v>
      </c>
      <c r="E134">
        <v>18.436903318461294</v>
      </c>
      <c r="F134">
        <v>23.924920158608877</v>
      </c>
      <c r="G134">
        <v>48.125957500435369</v>
      </c>
      <c r="H134">
        <v>0</v>
      </c>
      <c r="I134">
        <v>0</v>
      </c>
      <c r="J134">
        <v>0</v>
      </c>
    </row>
    <row r="135" spans="1:10" x14ac:dyDescent="0.35">
      <c r="A135" s="21" t="str">
        <f>B2&amp;C110&amp;D135</f>
        <v>DISTRIBUCION VOLUMEN X CRITERIO (kg ó litros).Fruta Ing.MEDIA BAJA</v>
      </c>
      <c r="B135">
        <v>0</v>
      </c>
      <c r="C135">
        <v>0</v>
      </c>
      <c r="D135" t="s">
        <v>163</v>
      </c>
      <c r="E135">
        <v>43.456059417056309</v>
      </c>
      <c r="F135">
        <v>48.779120534565998</v>
      </c>
      <c r="G135">
        <v>13.666689370924445</v>
      </c>
      <c r="H135">
        <v>0</v>
      </c>
      <c r="I135">
        <v>0</v>
      </c>
      <c r="J135">
        <v>0</v>
      </c>
    </row>
    <row r="136" spans="1:10" x14ac:dyDescent="0.35">
      <c r="A136" s="21" t="str">
        <f>B2&amp;C110&amp;D136</f>
        <v>DISTRIBUCION VOLUMEN X CRITERIO (kg ó litros).Fruta Ing.BAJA</v>
      </c>
      <c r="B136">
        <v>0</v>
      </c>
      <c r="C136">
        <v>0</v>
      </c>
      <c r="D136" t="s">
        <v>164</v>
      </c>
      <c r="E136">
        <v>30.260115576037528</v>
      </c>
      <c r="F136">
        <v>19.683836134644494</v>
      </c>
      <c r="G136">
        <v>31.498164369183197</v>
      </c>
      <c r="H136">
        <v>0</v>
      </c>
      <c r="I136">
        <v>0</v>
      </c>
      <c r="J136">
        <v>0</v>
      </c>
    </row>
    <row r="137" spans="1:10" x14ac:dyDescent="0.35">
      <c r="A137" s="21" t="str">
        <f>B2&amp;C137&amp;D137</f>
        <v>DISTRIBUCION VOLUMEN X CRITERIO (kg ó litros).Hortalizas/Verdur.IngT.ESPAÑA</v>
      </c>
      <c r="B137">
        <v>0</v>
      </c>
      <c r="C137" t="s">
        <v>120</v>
      </c>
      <c r="D137" t="s">
        <v>59</v>
      </c>
      <c r="E137">
        <v>100</v>
      </c>
      <c r="F137">
        <v>100</v>
      </c>
      <c r="G137">
        <v>100</v>
      </c>
      <c r="H137">
        <v>0</v>
      </c>
      <c r="I137">
        <v>0</v>
      </c>
      <c r="J137">
        <v>0</v>
      </c>
    </row>
    <row r="138" spans="1:10" x14ac:dyDescent="0.35">
      <c r="A138" s="21" t="str">
        <f>B2&amp;C137&amp;D138</f>
        <v>DISTRIBUCION VOLUMEN X CRITERIO (kg ó litros).Hortalizas/Verdur.IngBCN AM</v>
      </c>
      <c r="B138">
        <v>0</v>
      </c>
      <c r="C138">
        <v>0</v>
      </c>
      <c r="D138" t="s">
        <v>147</v>
      </c>
      <c r="E138">
        <v>6.2742061489641285</v>
      </c>
      <c r="F138">
        <v>7.7579731211980381</v>
      </c>
      <c r="G138">
        <v>5.1166484887835972</v>
      </c>
      <c r="H138">
        <v>0</v>
      </c>
      <c r="I138">
        <v>0</v>
      </c>
      <c r="J138">
        <v>0</v>
      </c>
    </row>
    <row r="139" spans="1:10" x14ac:dyDescent="0.35">
      <c r="A139" s="21" t="str">
        <f>B2&amp;C137&amp;D139</f>
        <v>DISTRIBUCION VOLUMEN X CRITERIO (kg ó litros).Hortalizas/Verdur.IngREST.CAT ARAGON</v>
      </c>
      <c r="B139">
        <v>0</v>
      </c>
      <c r="C139">
        <v>0</v>
      </c>
      <c r="D139" t="s">
        <v>148</v>
      </c>
      <c r="E139">
        <v>8.2435440322253104</v>
      </c>
      <c r="F139">
        <v>7.3632373190235247</v>
      </c>
      <c r="G139">
        <v>8.076006672202265</v>
      </c>
      <c r="H139">
        <v>0</v>
      </c>
      <c r="I139">
        <v>0</v>
      </c>
      <c r="J139">
        <v>0</v>
      </c>
    </row>
    <row r="140" spans="1:10" x14ac:dyDescent="0.35">
      <c r="A140" s="21" t="str">
        <f>B2&amp;C137&amp;D140</f>
        <v>DISTRIBUCION VOLUMEN X CRITERIO (kg ó litros).Hortalizas/Verdur.IngLEVANTE</v>
      </c>
      <c r="B140">
        <v>0</v>
      </c>
      <c r="C140">
        <v>0</v>
      </c>
      <c r="D140" t="s">
        <v>149</v>
      </c>
      <c r="E140">
        <v>13.250030552809752</v>
      </c>
      <c r="F140">
        <v>15.115524890802925</v>
      </c>
      <c r="G140">
        <v>14.874710929242235</v>
      </c>
      <c r="H140">
        <v>0</v>
      </c>
      <c r="I140">
        <v>0</v>
      </c>
      <c r="J140">
        <v>0</v>
      </c>
    </row>
    <row r="141" spans="1:10" x14ac:dyDescent="0.35">
      <c r="A141" s="21" t="str">
        <f>B2&amp;C137&amp;D141</f>
        <v>DISTRIBUCION VOLUMEN X CRITERIO (kg ó litros).Hortalizas/Verdur.IngANDALUCIA</v>
      </c>
      <c r="B141">
        <v>0</v>
      </c>
      <c r="C141">
        <v>0</v>
      </c>
      <c r="D141" t="s">
        <v>150</v>
      </c>
      <c r="E141">
        <v>19.876242593521269</v>
      </c>
      <c r="F141">
        <v>17.612127832521839</v>
      </c>
      <c r="G141">
        <v>21.066924802546207</v>
      </c>
      <c r="H141">
        <v>0</v>
      </c>
      <c r="I141">
        <v>0</v>
      </c>
      <c r="J141">
        <v>0</v>
      </c>
    </row>
    <row r="142" spans="1:10" x14ac:dyDescent="0.35">
      <c r="A142" s="21" t="str">
        <f>B2&amp;C137&amp;D142</f>
        <v>DISTRIBUCION VOLUMEN X CRITERIO (kg ó litros).Hortalizas/Verdur.IngMDD AM</v>
      </c>
      <c r="B142">
        <v>0</v>
      </c>
      <c r="C142">
        <v>0</v>
      </c>
      <c r="D142" t="s">
        <v>151</v>
      </c>
      <c r="E142">
        <v>33.919084786907021</v>
      </c>
      <c r="F142">
        <v>25.830079961187906</v>
      </c>
      <c r="G142">
        <v>28.268903355030723</v>
      </c>
      <c r="H142">
        <v>0</v>
      </c>
      <c r="I142">
        <v>0</v>
      </c>
      <c r="J142">
        <v>0</v>
      </c>
    </row>
    <row r="143" spans="1:10" x14ac:dyDescent="0.35">
      <c r="A143" s="21" t="str">
        <f>B2&amp;C137&amp;D143</f>
        <v>DISTRIBUCION VOLUMEN X CRITERIO (kg ó litros).Hortalizas/Verdur.IngRTO CENTRO</v>
      </c>
      <c r="B143">
        <v>0</v>
      </c>
      <c r="C143">
        <v>0</v>
      </c>
      <c r="D143" t="s">
        <v>152</v>
      </c>
      <c r="E143">
        <v>5.7658309013618698</v>
      </c>
      <c r="F143">
        <v>7.693066731531979</v>
      </c>
      <c r="G143">
        <v>5.4066455962400681</v>
      </c>
      <c r="H143">
        <v>0</v>
      </c>
      <c r="I143">
        <v>0</v>
      </c>
      <c r="J143">
        <v>0</v>
      </c>
    </row>
    <row r="144" spans="1:10" x14ac:dyDescent="0.35">
      <c r="A144" s="21" t="str">
        <f>B2&amp;C137&amp;D144</f>
        <v>DISTRIBUCION VOLUMEN X CRITERIO (kg ó litros).Hortalizas/Verdur.IngNORTE-CENTRO</v>
      </c>
      <c r="B144">
        <v>0</v>
      </c>
      <c r="C144">
        <v>0</v>
      </c>
      <c r="D144" t="s">
        <v>153</v>
      </c>
      <c r="E144">
        <v>6.8256487805156558</v>
      </c>
      <c r="F144">
        <v>12.71972547510159</v>
      </c>
      <c r="G144">
        <v>10.843585807988307</v>
      </c>
      <c r="H144">
        <v>0</v>
      </c>
      <c r="I144">
        <v>0</v>
      </c>
      <c r="J144">
        <v>0</v>
      </c>
    </row>
    <row r="145" spans="1:10" x14ac:dyDescent="0.35">
      <c r="A145" s="21" t="str">
        <f>B2&amp;C137&amp;D145</f>
        <v>DISTRIBUCION VOLUMEN X CRITERIO (kg ó litros).Hortalizas/Verdur.IngNOROESTE</v>
      </c>
      <c r="B145">
        <v>0</v>
      </c>
      <c r="C145">
        <v>0</v>
      </c>
      <c r="D145" t="s">
        <v>154</v>
      </c>
      <c r="E145">
        <v>5.84540529235381</v>
      </c>
      <c r="F145">
        <v>5.9082635453226704</v>
      </c>
      <c r="G145">
        <v>6.3465696569528944</v>
      </c>
      <c r="H145">
        <v>0</v>
      </c>
      <c r="I145">
        <v>0</v>
      </c>
      <c r="J145">
        <v>0</v>
      </c>
    </row>
    <row r="146" spans="1:10" x14ac:dyDescent="0.35">
      <c r="A146" s="21" t="str">
        <f>B2&amp;C137&amp;D146</f>
        <v>DISTRIBUCION VOLUMEN X CRITERIO (kg ó litros).Hortalizas/Verdur.Ing&lt;2MIL</v>
      </c>
      <c r="B146">
        <v>0</v>
      </c>
      <c r="C146">
        <v>0</v>
      </c>
      <c r="D146" t="s">
        <v>29</v>
      </c>
      <c r="E146">
        <v>0.81937340621591814</v>
      </c>
      <c r="F146">
        <v>3.1636480649029624</v>
      </c>
      <c r="G146">
        <v>1.9517811776801695</v>
      </c>
      <c r="H146">
        <v>0</v>
      </c>
      <c r="I146">
        <v>0</v>
      </c>
      <c r="J146">
        <v>0</v>
      </c>
    </row>
    <row r="147" spans="1:10" x14ac:dyDescent="0.35">
      <c r="A147" s="21" t="str">
        <f>B2&amp;C137&amp;D147</f>
        <v>DISTRIBUCION VOLUMEN X CRITERIO (kg ó litros).Hortalizas/Verdur.Ing2-5MIL</v>
      </c>
      <c r="B147">
        <v>0</v>
      </c>
      <c r="C147">
        <v>0</v>
      </c>
      <c r="D147" t="s">
        <v>32</v>
      </c>
      <c r="E147">
        <v>3.5267457142459087</v>
      </c>
      <c r="F147">
        <v>7.3854933886920078</v>
      </c>
      <c r="G147">
        <v>6.7042205612523</v>
      </c>
      <c r="H147">
        <v>0</v>
      </c>
      <c r="I147">
        <v>0</v>
      </c>
      <c r="J147">
        <v>0</v>
      </c>
    </row>
    <row r="148" spans="1:10" x14ac:dyDescent="0.35">
      <c r="A148" s="21" t="str">
        <f>B2&amp;C137&amp;D148</f>
        <v>DISTRIBUCION VOLUMEN X CRITERIO (kg ó litros).Hortalizas/Verdur.Ing5-10MIL</v>
      </c>
      <c r="B148">
        <v>0</v>
      </c>
      <c r="C148">
        <v>0</v>
      </c>
      <c r="D148" t="s">
        <v>34</v>
      </c>
      <c r="E148">
        <v>5.0650626171397626</v>
      </c>
      <c r="F148">
        <v>15.572535744023073</v>
      </c>
      <c r="G148">
        <v>6.3431833751432203</v>
      </c>
      <c r="H148">
        <v>0</v>
      </c>
      <c r="I148">
        <v>0</v>
      </c>
      <c r="J148">
        <v>0</v>
      </c>
    </row>
    <row r="149" spans="1:10" x14ac:dyDescent="0.35">
      <c r="A149" s="21" t="str">
        <f>B2&amp;C137&amp;D149</f>
        <v>DISTRIBUCION VOLUMEN X CRITERIO (kg ó litros).Hortalizas/Verdur.Ing10-30MIL</v>
      </c>
      <c r="B149">
        <v>0</v>
      </c>
      <c r="C149">
        <v>0</v>
      </c>
      <c r="D149" t="s">
        <v>36</v>
      </c>
      <c r="E149">
        <v>18.865078879002546</v>
      </c>
      <c r="F149">
        <v>9.6775717502446241</v>
      </c>
      <c r="G149">
        <v>15.127573419298091</v>
      </c>
      <c r="H149">
        <v>0</v>
      </c>
      <c r="I149">
        <v>0</v>
      </c>
      <c r="J149">
        <v>0</v>
      </c>
    </row>
    <row r="150" spans="1:10" x14ac:dyDescent="0.35">
      <c r="A150" s="21" t="str">
        <f>B2&amp;C137&amp;D150</f>
        <v>DISTRIBUCION VOLUMEN X CRITERIO (kg ó litros).Hortalizas/Verdur.Ing30-100MIL</v>
      </c>
      <c r="B150">
        <v>0</v>
      </c>
      <c r="C150">
        <v>0</v>
      </c>
      <c r="D150" t="s">
        <v>38</v>
      </c>
      <c r="E150">
        <v>16.862316051586607</v>
      </c>
      <c r="F150">
        <v>20.648819988654328</v>
      </c>
      <c r="G150">
        <v>16.370030607915623</v>
      </c>
      <c r="H150">
        <v>0</v>
      </c>
      <c r="I150">
        <v>0</v>
      </c>
      <c r="J150">
        <v>0</v>
      </c>
    </row>
    <row r="151" spans="1:10" x14ac:dyDescent="0.35">
      <c r="A151" s="21" t="str">
        <f>B2&amp;C137&amp;D151</f>
        <v>DISTRIBUCION VOLUMEN X CRITERIO (kg ó litros).Hortalizas/Verdur.Ing100-200MIL</v>
      </c>
      <c r="B151">
        <v>0</v>
      </c>
      <c r="C151">
        <v>0</v>
      </c>
      <c r="D151" t="s">
        <v>40</v>
      </c>
      <c r="E151">
        <v>6.9626381048774197</v>
      </c>
      <c r="F151">
        <v>6.9163848757226418</v>
      </c>
      <c r="G151">
        <v>10.76614947155722</v>
      </c>
      <c r="H151">
        <v>0</v>
      </c>
      <c r="I151">
        <v>0</v>
      </c>
      <c r="J151">
        <v>0</v>
      </c>
    </row>
    <row r="152" spans="1:10" x14ac:dyDescent="0.35">
      <c r="A152" s="21" t="str">
        <f>B2&amp;C137&amp;D152</f>
        <v>DISTRIBUCION VOLUMEN X CRITERIO (kg ó litros).Hortalizas/Verdur.Ing200-500MIL</v>
      </c>
      <c r="B152">
        <v>0</v>
      </c>
      <c r="C152">
        <v>0</v>
      </c>
      <c r="D152" t="s">
        <v>42</v>
      </c>
      <c r="E152">
        <v>13.34418627746617</v>
      </c>
      <c r="F152">
        <v>11.279674276781188</v>
      </c>
      <c r="G152">
        <v>13.22653328655335</v>
      </c>
      <c r="H152">
        <v>0</v>
      </c>
      <c r="I152">
        <v>0</v>
      </c>
      <c r="J152">
        <v>0</v>
      </c>
    </row>
    <row r="153" spans="1:10" x14ac:dyDescent="0.35">
      <c r="A153" s="21" t="str">
        <f>B2&amp;C137&amp;D153</f>
        <v>DISTRIBUCION VOLUMEN X CRITERIO (kg ó litros).Hortalizas/Verdur.Ing&gt;500MIL</v>
      </c>
      <c r="B153">
        <v>0</v>
      </c>
      <c r="C153">
        <v>0</v>
      </c>
      <c r="D153" t="s">
        <v>44</v>
      </c>
      <c r="E153">
        <v>34.554591295592232</v>
      </c>
      <c r="F153">
        <v>25.355871096273962</v>
      </c>
      <c r="G153">
        <v>29.510522861684414</v>
      </c>
      <c r="H153">
        <v>0</v>
      </c>
      <c r="I153">
        <v>0</v>
      </c>
      <c r="J153">
        <v>0</v>
      </c>
    </row>
    <row r="154" spans="1:10" x14ac:dyDescent="0.35">
      <c r="A154" s="21" t="str">
        <f>B2&amp;C137&amp;D154</f>
        <v>DISTRIBUCION VOLUMEN X CRITERIO (kg ó litros).Hortalizas/Verdur.IngDE 15 A 19 AÑOS</v>
      </c>
      <c r="B154">
        <v>0</v>
      </c>
      <c r="C154">
        <v>0</v>
      </c>
      <c r="D154" t="s">
        <v>155</v>
      </c>
      <c r="E154">
        <v>4.2060294586074871</v>
      </c>
      <c r="F154">
        <v>6.6341062137479536</v>
      </c>
      <c r="G154">
        <v>2.8562290200233797</v>
      </c>
      <c r="H154">
        <v>0</v>
      </c>
      <c r="I154">
        <v>0</v>
      </c>
      <c r="J154">
        <v>0</v>
      </c>
    </row>
    <row r="155" spans="1:10" x14ac:dyDescent="0.35">
      <c r="A155" s="21" t="str">
        <f>B2&amp;C137&amp;D155</f>
        <v>DISTRIBUCION VOLUMEN X CRITERIO (kg ó litros).Hortalizas/Verdur.IngDE 20 A 24 AÑOS</v>
      </c>
      <c r="B155">
        <v>0</v>
      </c>
      <c r="C155">
        <v>0</v>
      </c>
      <c r="D155" t="s">
        <v>156</v>
      </c>
      <c r="E155">
        <v>7.9156024253784665</v>
      </c>
      <c r="F155">
        <v>7.5120577391780001</v>
      </c>
      <c r="G155">
        <v>7.3107603749823946</v>
      </c>
      <c r="H155">
        <v>0</v>
      </c>
      <c r="I155">
        <v>0</v>
      </c>
      <c r="J155">
        <v>0</v>
      </c>
    </row>
    <row r="156" spans="1:10" x14ac:dyDescent="0.35">
      <c r="A156" s="21" t="str">
        <f>B2&amp;C137&amp;D156</f>
        <v>DISTRIBUCION VOLUMEN X CRITERIO (kg ó litros).Hortalizas/Verdur.IngDE 25 A 34 AÑOS</v>
      </c>
      <c r="B156">
        <v>0</v>
      </c>
      <c r="C156">
        <v>0</v>
      </c>
      <c r="D156" t="s">
        <v>157</v>
      </c>
      <c r="E156">
        <v>18.795766326738381</v>
      </c>
      <c r="F156">
        <v>13.051226050602754</v>
      </c>
      <c r="G156">
        <v>18.641375945561339</v>
      </c>
      <c r="H156">
        <v>0</v>
      </c>
      <c r="I156">
        <v>0</v>
      </c>
      <c r="J156">
        <v>0</v>
      </c>
    </row>
    <row r="157" spans="1:10" x14ac:dyDescent="0.35">
      <c r="A157" s="21" t="str">
        <f>B2&amp;C137&amp;D157</f>
        <v>DISTRIBUCION VOLUMEN X CRITERIO (kg ó litros).Hortalizas/Verdur.IngDE 35 A 49 AÑOS</v>
      </c>
      <c r="B157">
        <v>0</v>
      </c>
      <c r="C157">
        <v>0</v>
      </c>
      <c r="D157" t="s">
        <v>158</v>
      </c>
      <c r="E157">
        <v>46.044088407333732</v>
      </c>
      <c r="F157">
        <v>45.727093613307261</v>
      </c>
      <c r="G157">
        <v>35.837879497956507</v>
      </c>
      <c r="H157">
        <v>0</v>
      </c>
      <c r="I157">
        <v>0</v>
      </c>
      <c r="J157">
        <v>0</v>
      </c>
    </row>
    <row r="158" spans="1:10" x14ac:dyDescent="0.35">
      <c r="A158" s="21" t="str">
        <f>B2&amp;C137&amp;D158</f>
        <v>DISTRIBUCION VOLUMEN X CRITERIO (kg ó litros).Hortalizas/Verdur.IngDE 50 A 59 AÑOS</v>
      </c>
      <c r="B158">
        <v>0</v>
      </c>
      <c r="C158">
        <v>0</v>
      </c>
      <c r="D158" t="s">
        <v>159</v>
      </c>
      <c r="E158">
        <v>11.71935079166154</v>
      </c>
      <c r="F158">
        <v>16.73761553690909</v>
      </c>
      <c r="G158">
        <v>18.353296064548989</v>
      </c>
      <c r="H158">
        <v>0</v>
      </c>
      <c r="I158">
        <v>0</v>
      </c>
      <c r="J158">
        <v>0</v>
      </c>
    </row>
    <row r="159" spans="1:10" x14ac:dyDescent="0.35">
      <c r="A159" s="21" t="str">
        <f>B2&amp;C137&amp;D159</f>
        <v>DISTRIBUCION VOLUMEN X CRITERIO (kg ó litros).Hortalizas/Verdur.IngDE 60 A 75 AÑOS</v>
      </c>
      <c r="B159">
        <v>0</v>
      </c>
      <c r="C159">
        <v>0</v>
      </c>
      <c r="D159" t="s">
        <v>160</v>
      </c>
      <c r="E159">
        <v>11.319154444656618</v>
      </c>
      <c r="F159">
        <v>10.3378997470495</v>
      </c>
      <c r="G159">
        <v>17.000454108081808</v>
      </c>
      <c r="H159">
        <v>0</v>
      </c>
      <c r="I159">
        <v>0</v>
      </c>
      <c r="J159">
        <v>0</v>
      </c>
    </row>
    <row r="160" spans="1:10" x14ac:dyDescent="0.35">
      <c r="A160" s="21" t="str">
        <f>B2&amp;C137&amp;D160</f>
        <v>DISTRIBUCION VOLUMEN X CRITERIO (kg ó litros).Hortalizas/Verdur.IngALTA Y MEDIA ALTA</v>
      </c>
      <c r="B160">
        <v>0</v>
      </c>
      <c r="C160">
        <v>0</v>
      </c>
      <c r="D160" t="s">
        <v>161</v>
      </c>
      <c r="E160">
        <v>14.804091637201996</v>
      </c>
      <c r="F160">
        <v>18.45592362119211</v>
      </c>
      <c r="G160">
        <v>22.155693570163557</v>
      </c>
      <c r="H160">
        <v>0</v>
      </c>
      <c r="I160">
        <v>0</v>
      </c>
      <c r="J160">
        <v>0</v>
      </c>
    </row>
    <row r="161" spans="1:10" x14ac:dyDescent="0.35">
      <c r="A161" s="21" t="str">
        <f>B2&amp;C137&amp;D161</f>
        <v>DISTRIBUCION VOLUMEN X CRITERIO (kg ó litros).Hortalizas/Verdur.IngMEDIA</v>
      </c>
      <c r="B161">
        <v>0</v>
      </c>
      <c r="C161">
        <v>0</v>
      </c>
      <c r="D161" t="s">
        <v>162</v>
      </c>
      <c r="E161">
        <v>20.509049747558979</v>
      </c>
      <c r="F161">
        <v>29.194370858800266</v>
      </c>
      <c r="G161">
        <v>25.851846459147946</v>
      </c>
      <c r="H161">
        <v>0</v>
      </c>
      <c r="I161">
        <v>0</v>
      </c>
      <c r="J161">
        <v>0</v>
      </c>
    </row>
    <row r="162" spans="1:10" x14ac:dyDescent="0.35">
      <c r="A162" s="21" t="str">
        <f>B2&amp;C137&amp;D162</f>
        <v>DISTRIBUCION VOLUMEN X CRITERIO (kg ó litros).Hortalizas/Verdur.IngMEDIA BAJA</v>
      </c>
      <c r="B162">
        <v>0</v>
      </c>
      <c r="C162">
        <v>0</v>
      </c>
      <c r="D162" t="s">
        <v>163</v>
      </c>
      <c r="E162">
        <v>52.457033924128339</v>
      </c>
      <c r="F162">
        <v>40.777613279381427</v>
      </c>
      <c r="G162">
        <v>34.214087183763318</v>
      </c>
      <c r="H162">
        <v>0</v>
      </c>
      <c r="I162">
        <v>0</v>
      </c>
      <c r="J162">
        <v>0</v>
      </c>
    </row>
    <row r="163" spans="1:10" x14ac:dyDescent="0.35">
      <c r="A163" s="21" t="str">
        <f>B2&amp;C137&amp;D163</f>
        <v>DISTRIBUCION VOLUMEN X CRITERIO (kg ó litros).Hortalizas/Verdur.IngBAJA</v>
      </c>
      <c r="B163">
        <v>0</v>
      </c>
      <c r="C163">
        <v>0</v>
      </c>
      <c r="D163" t="s">
        <v>164</v>
      </c>
      <c r="E163">
        <v>12.229818811735024</v>
      </c>
      <c r="F163">
        <v>11.572090978500908</v>
      </c>
      <c r="G163">
        <v>17.778369366065373</v>
      </c>
      <c r="H163">
        <v>0</v>
      </c>
      <c r="I163">
        <v>0</v>
      </c>
      <c r="J163">
        <v>0</v>
      </c>
    </row>
    <row r="164" spans="1:10" x14ac:dyDescent="0.35">
      <c r="A164" s="21" t="str">
        <f>B2&amp;C164&amp;D164</f>
        <v>DISTRIBUCION VOLUMEN X CRITERIO (kg ó litros).Aceite alino Ing.T.ESPAÑA</v>
      </c>
      <c r="B164">
        <v>0</v>
      </c>
      <c r="C164" t="s">
        <v>121</v>
      </c>
      <c r="D164" t="s">
        <v>59</v>
      </c>
      <c r="E164">
        <v>100</v>
      </c>
      <c r="F164">
        <v>100</v>
      </c>
      <c r="G164">
        <v>100</v>
      </c>
      <c r="H164">
        <v>0</v>
      </c>
      <c r="I164">
        <v>0</v>
      </c>
      <c r="J164">
        <v>0</v>
      </c>
    </row>
    <row r="165" spans="1:10" x14ac:dyDescent="0.35">
      <c r="A165" s="21" t="str">
        <f>B2&amp;C164&amp;D165</f>
        <v>DISTRIBUCION VOLUMEN X CRITERIO (kg ó litros).Aceite alino Ing.BCN AM</v>
      </c>
      <c r="B165">
        <v>0</v>
      </c>
      <c r="C165">
        <v>0</v>
      </c>
      <c r="D165" t="s">
        <v>147</v>
      </c>
      <c r="E165">
        <v>2.6537637451233569</v>
      </c>
      <c r="F165" t="s">
        <v>168</v>
      </c>
      <c r="G165">
        <v>1.56775574126314</v>
      </c>
      <c r="H165">
        <v>0</v>
      </c>
      <c r="I165">
        <v>0</v>
      </c>
      <c r="J165">
        <v>0</v>
      </c>
    </row>
    <row r="166" spans="1:10" x14ac:dyDescent="0.35">
      <c r="A166" s="21" t="str">
        <f>B2&amp;C164&amp;D166</f>
        <v>DISTRIBUCION VOLUMEN X CRITERIO (kg ó litros).Aceite alino Ing.REST.CAT ARAGON</v>
      </c>
      <c r="B166">
        <v>0</v>
      </c>
      <c r="C166">
        <v>0</v>
      </c>
      <c r="D166" t="s">
        <v>148</v>
      </c>
      <c r="E166">
        <v>1.3617448270929171</v>
      </c>
      <c r="F166">
        <v>1.228839893603026</v>
      </c>
      <c r="G166">
        <v>2.0429028353458603</v>
      </c>
      <c r="H166">
        <v>0</v>
      </c>
      <c r="I166">
        <v>0</v>
      </c>
      <c r="J166">
        <v>0</v>
      </c>
    </row>
    <row r="167" spans="1:10" x14ac:dyDescent="0.35">
      <c r="A167" s="21" t="str">
        <f>B2&amp;C164&amp;D167</f>
        <v>DISTRIBUCION VOLUMEN X CRITERIO (kg ó litros).Aceite alino Ing.LEVANTE</v>
      </c>
      <c r="B167">
        <v>0</v>
      </c>
      <c r="C167">
        <v>0</v>
      </c>
      <c r="D167" t="s">
        <v>149</v>
      </c>
      <c r="E167">
        <v>15.100513743826793</v>
      </c>
      <c r="F167">
        <v>9.2587080787386178</v>
      </c>
      <c r="G167">
        <v>11.451278962401876</v>
      </c>
      <c r="H167">
        <v>0</v>
      </c>
      <c r="I167">
        <v>0</v>
      </c>
      <c r="J167">
        <v>0</v>
      </c>
    </row>
    <row r="168" spans="1:10" x14ac:dyDescent="0.35">
      <c r="A168" s="21" t="str">
        <f>B2&amp;C164&amp;D168</f>
        <v>DISTRIBUCION VOLUMEN X CRITERIO (kg ó litros).Aceite alino Ing.ANDALUCIA</v>
      </c>
      <c r="B168">
        <v>0</v>
      </c>
      <c r="C168">
        <v>0</v>
      </c>
      <c r="D168" t="s">
        <v>150</v>
      </c>
      <c r="E168">
        <v>65.630756069990113</v>
      </c>
      <c r="F168">
        <v>73.926007751143274</v>
      </c>
      <c r="G168">
        <v>67.081070002068145</v>
      </c>
      <c r="H168">
        <v>0</v>
      </c>
      <c r="I168">
        <v>0</v>
      </c>
      <c r="J168">
        <v>0</v>
      </c>
    </row>
    <row r="169" spans="1:10" x14ac:dyDescent="0.35">
      <c r="A169" s="21" t="str">
        <f>B2&amp;C164&amp;D169</f>
        <v>DISTRIBUCION VOLUMEN X CRITERIO (kg ó litros).Aceite alino Ing.MDD AM</v>
      </c>
      <c r="B169">
        <v>0</v>
      </c>
      <c r="C169">
        <v>0</v>
      </c>
      <c r="D169" t="s">
        <v>151</v>
      </c>
      <c r="E169">
        <v>7.0119460902699089</v>
      </c>
      <c r="F169">
        <v>3.7876090681995516</v>
      </c>
      <c r="G169">
        <v>4.6040239803649605</v>
      </c>
      <c r="H169">
        <v>0</v>
      </c>
      <c r="I169">
        <v>0</v>
      </c>
      <c r="J169">
        <v>0</v>
      </c>
    </row>
    <row r="170" spans="1:10" x14ac:dyDescent="0.35">
      <c r="A170" s="21" t="str">
        <f>B2&amp;C164&amp;D170</f>
        <v>DISTRIBUCION VOLUMEN X CRITERIO (kg ó litros).Aceite alino Ing.RTO CENTRO</v>
      </c>
      <c r="B170">
        <v>0</v>
      </c>
      <c r="C170">
        <v>0</v>
      </c>
      <c r="D170" t="s">
        <v>152</v>
      </c>
      <c r="E170">
        <v>3.7499571864592136</v>
      </c>
      <c r="F170">
        <v>4.8813337472612854</v>
      </c>
      <c r="G170">
        <v>3.2566552499223604</v>
      </c>
      <c r="H170">
        <v>0</v>
      </c>
      <c r="I170">
        <v>0</v>
      </c>
      <c r="J170">
        <v>0</v>
      </c>
    </row>
    <row r="171" spans="1:10" x14ac:dyDescent="0.35">
      <c r="A171" s="21" t="str">
        <f>B2&amp;C164&amp;D171</f>
        <v>DISTRIBUCION VOLUMEN X CRITERIO (kg ó litros).Aceite alino Ing.NORTE-CENTRO</v>
      </c>
      <c r="B171">
        <v>0</v>
      </c>
      <c r="C171">
        <v>0</v>
      </c>
      <c r="D171" t="s">
        <v>153</v>
      </c>
      <c r="E171">
        <v>2.6788089911902966</v>
      </c>
      <c r="F171">
        <v>4.6239256268808298</v>
      </c>
      <c r="G171">
        <v>8.6936997792835111</v>
      </c>
      <c r="H171">
        <v>0</v>
      </c>
      <c r="I171">
        <v>0</v>
      </c>
      <c r="J171">
        <v>0</v>
      </c>
    </row>
    <row r="172" spans="1:10" x14ac:dyDescent="0.35">
      <c r="A172" s="21" t="str">
        <f>B2&amp;C164&amp;D172</f>
        <v>DISTRIBUCION VOLUMEN X CRITERIO (kg ó litros).Aceite alino Ing.NOROESTE</v>
      </c>
      <c r="B172">
        <v>0</v>
      </c>
      <c r="C172">
        <v>0</v>
      </c>
      <c r="D172" t="s">
        <v>154</v>
      </c>
      <c r="E172">
        <v>1.8125217468722219</v>
      </c>
      <c r="F172">
        <v>2.2935367519674061</v>
      </c>
      <c r="G172">
        <v>1.3026203180166731</v>
      </c>
      <c r="H172">
        <v>0</v>
      </c>
      <c r="I172">
        <v>0</v>
      </c>
      <c r="J172">
        <v>0</v>
      </c>
    </row>
    <row r="173" spans="1:10" x14ac:dyDescent="0.35">
      <c r="A173" s="21" t="str">
        <f>B2&amp;C164&amp;D173</f>
        <v>DISTRIBUCION VOLUMEN X CRITERIO (kg ó litros).Aceite alino Ing.&lt;2MIL</v>
      </c>
      <c r="B173">
        <v>0</v>
      </c>
      <c r="C173">
        <v>0</v>
      </c>
      <c r="D173" t="s">
        <v>29</v>
      </c>
      <c r="E173">
        <v>0.91368663468272115</v>
      </c>
      <c r="F173">
        <v>0.18202668475380016</v>
      </c>
      <c r="G173">
        <v>1.5258370002288004</v>
      </c>
      <c r="H173">
        <v>0</v>
      </c>
      <c r="I173">
        <v>0</v>
      </c>
      <c r="J173">
        <v>0</v>
      </c>
    </row>
    <row r="174" spans="1:10" x14ac:dyDescent="0.35">
      <c r="A174" s="21" t="str">
        <f>B2&amp;C164&amp;D174</f>
        <v>DISTRIBUCION VOLUMEN X CRITERIO (kg ó litros).Aceite alino Ing.2-5MIL</v>
      </c>
      <c r="B174">
        <v>0</v>
      </c>
      <c r="C174">
        <v>0</v>
      </c>
      <c r="D174" t="s">
        <v>32</v>
      </c>
      <c r="E174">
        <v>5.6356564462326153</v>
      </c>
      <c r="F174">
        <v>1.876791648400405</v>
      </c>
      <c r="G174">
        <v>3.1382354202960832</v>
      </c>
      <c r="H174">
        <v>0</v>
      </c>
      <c r="I174">
        <v>0</v>
      </c>
      <c r="J174">
        <v>0</v>
      </c>
    </row>
    <row r="175" spans="1:10" x14ac:dyDescent="0.35">
      <c r="A175" s="21" t="str">
        <f>B2&amp;C164&amp;D175</f>
        <v>DISTRIBUCION VOLUMEN X CRITERIO (kg ó litros).Aceite alino Ing.5-10MIL</v>
      </c>
      <c r="B175">
        <v>0</v>
      </c>
      <c r="C175">
        <v>0</v>
      </c>
      <c r="D175" t="s">
        <v>34</v>
      </c>
      <c r="E175">
        <v>1.9146698580218022</v>
      </c>
      <c r="F175">
        <v>4.0871382730740722</v>
      </c>
      <c r="G175">
        <v>0.2871424115490776</v>
      </c>
      <c r="H175">
        <v>0</v>
      </c>
      <c r="I175">
        <v>0</v>
      </c>
      <c r="J175">
        <v>0</v>
      </c>
    </row>
    <row r="176" spans="1:10" x14ac:dyDescent="0.35">
      <c r="A176" s="21" t="str">
        <f>B2&amp;C164&amp;D176</f>
        <v>DISTRIBUCION VOLUMEN X CRITERIO (kg ó litros).Aceite alino Ing.10-30MIL</v>
      </c>
      <c r="B176">
        <v>0</v>
      </c>
      <c r="C176">
        <v>0</v>
      </c>
      <c r="D176" t="s">
        <v>36</v>
      </c>
      <c r="E176">
        <v>10.638341580872275</v>
      </c>
      <c r="F176">
        <v>10.839689966334427</v>
      </c>
      <c r="G176">
        <v>14.84479889595568</v>
      </c>
      <c r="H176">
        <v>0</v>
      </c>
      <c r="I176">
        <v>0</v>
      </c>
      <c r="J176">
        <v>0</v>
      </c>
    </row>
    <row r="177" spans="1:10" x14ac:dyDescent="0.35">
      <c r="A177" s="21" t="str">
        <f>B2&amp;C164&amp;D177</f>
        <v>DISTRIBUCION VOLUMEN X CRITERIO (kg ó litros).Aceite alino Ing.30-100MIL</v>
      </c>
      <c r="B177">
        <v>0</v>
      </c>
      <c r="C177">
        <v>0</v>
      </c>
      <c r="D177" t="s">
        <v>38</v>
      </c>
      <c r="E177">
        <v>34.611303365095679</v>
      </c>
      <c r="F177">
        <v>63.894861446295629</v>
      </c>
      <c r="G177">
        <v>54.950425702669357</v>
      </c>
      <c r="H177">
        <v>0</v>
      </c>
      <c r="I177">
        <v>0</v>
      </c>
      <c r="J177">
        <v>0</v>
      </c>
    </row>
    <row r="178" spans="1:10" x14ac:dyDescent="0.35">
      <c r="A178" s="21" t="str">
        <f>B2&amp;C164&amp;D178</f>
        <v>DISTRIBUCION VOLUMEN X CRITERIO (kg ó litros).Aceite alino Ing.100-200MIL</v>
      </c>
      <c r="B178">
        <v>0</v>
      </c>
      <c r="C178">
        <v>0</v>
      </c>
      <c r="D178" t="s">
        <v>40</v>
      </c>
      <c r="E178">
        <v>31.577725069715719</v>
      </c>
      <c r="F178">
        <v>9.4977686923226621</v>
      </c>
      <c r="G178">
        <v>8.2951861783004528</v>
      </c>
      <c r="H178">
        <v>0</v>
      </c>
      <c r="I178">
        <v>0</v>
      </c>
      <c r="J178">
        <v>0</v>
      </c>
    </row>
    <row r="179" spans="1:10" x14ac:dyDescent="0.35">
      <c r="A179" s="21" t="str">
        <f>B2&amp;C164&amp;D179</f>
        <v>DISTRIBUCION VOLUMEN X CRITERIO (kg ó litros).Aceite alino Ing.200-500MIL</v>
      </c>
      <c r="B179">
        <v>0</v>
      </c>
      <c r="C179">
        <v>0</v>
      </c>
      <c r="D179" t="s">
        <v>42</v>
      </c>
      <c r="E179">
        <v>7.3497950828769945</v>
      </c>
      <c r="F179">
        <v>5.7230953325500096</v>
      </c>
      <c r="G179">
        <v>6.2863229197156354</v>
      </c>
      <c r="H179">
        <v>0</v>
      </c>
      <c r="I179">
        <v>0</v>
      </c>
      <c r="J179">
        <v>0</v>
      </c>
    </row>
    <row r="180" spans="1:10" x14ac:dyDescent="0.35">
      <c r="A180" s="21" t="str">
        <f>B2&amp;C164&amp;D180</f>
        <v>DISTRIBUCION VOLUMEN X CRITERIO (kg ó litros).Aceite alino Ing.&gt;500MIL</v>
      </c>
      <c r="B180">
        <v>0</v>
      </c>
      <c r="C180">
        <v>0</v>
      </c>
      <c r="D180" t="s">
        <v>44</v>
      </c>
      <c r="E180">
        <v>7.3588322760594709</v>
      </c>
      <c r="F180">
        <v>3.898629405823014</v>
      </c>
      <c r="G180">
        <v>10.672054832547255</v>
      </c>
      <c r="H180">
        <v>0</v>
      </c>
      <c r="I180">
        <v>0</v>
      </c>
      <c r="J180">
        <v>0</v>
      </c>
    </row>
    <row r="181" spans="1:10" x14ac:dyDescent="0.35">
      <c r="A181" s="21" t="str">
        <f>B2&amp;C164&amp;D181</f>
        <v>DISTRIBUCION VOLUMEN X CRITERIO (kg ó litros).Aceite alino Ing.DE 15 A 19 AÑOS</v>
      </c>
      <c r="B181">
        <v>0</v>
      </c>
      <c r="C181">
        <v>0</v>
      </c>
      <c r="D181" t="s">
        <v>155</v>
      </c>
      <c r="E181" t="s">
        <v>168</v>
      </c>
      <c r="F181" t="s">
        <v>168</v>
      </c>
      <c r="G181" t="s">
        <v>168</v>
      </c>
      <c r="H181">
        <v>0</v>
      </c>
      <c r="I181">
        <v>0</v>
      </c>
      <c r="J181">
        <v>0</v>
      </c>
    </row>
    <row r="182" spans="1:10" x14ac:dyDescent="0.35">
      <c r="A182" s="21" t="str">
        <f>B2&amp;C164&amp;D182</f>
        <v>DISTRIBUCION VOLUMEN X CRITERIO (kg ó litros).Aceite alino Ing.DE 20 A 24 AÑOS</v>
      </c>
      <c r="B182">
        <v>0</v>
      </c>
      <c r="C182">
        <v>0</v>
      </c>
      <c r="D182" t="s">
        <v>156</v>
      </c>
      <c r="E182">
        <v>5.2652033523108024</v>
      </c>
      <c r="F182">
        <v>0.70415574148267424</v>
      </c>
      <c r="G182">
        <v>0.20489809475737142</v>
      </c>
      <c r="H182">
        <v>0</v>
      </c>
      <c r="I182">
        <v>0</v>
      </c>
      <c r="J182">
        <v>0</v>
      </c>
    </row>
    <row r="183" spans="1:10" x14ac:dyDescent="0.35">
      <c r="A183" s="21" t="str">
        <f>B2&amp;C164&amp;D183</f>
        <v>DISTRIBUCION VOLUMEN X CRITERIO (kg ó litros).Aceite alino Ing.DE 25 A 34 AÑOS</v>
      </c>
      <c r="B183">
        <v>0</v>
      </c>
      <c r="C183">
        <v>0</v>
      </c>
      <c r="D183" t="s">
        <v>157</v>
      </c>
      <c r="E183">
        <v>15.093763643362923</v>
      </c>
      <c r="F183">
        <v>3.5818067429212479</v>
      </c>
      <c r="G183">
        <v>15.135519005908243</v>
      </c>
      <c r="H183">
        <v>0</v>
      </c>
      <c r="I183">
        <v>0</v>
      </c>
      <c r="J183">
        <v>0</v>
      </c>
    </row>
    <row r="184" spans="1:10" x14ac:dyDescent="0.35">
      <c r="A184" s="21" t="str">
        <f>B2&amp;C164&amp;D184</f>
        <v>DISTRIBUCION VOLUMEN X CRITERIO (kg ó litros).Aceite alino Ing.DE 35 A 49 AÑOS</v>
      </c>
      <c r="B184">
        <v>0</v>
      </c>
      <c r="C184">
        <v>0</v>
      </c>
      <c r="D184" t="s">
        <v>158</v>
      </c>
      <c r="E184">
        <v>38.005229616914008</v>
      </c>
      <c r="F184">
        <v>21.160525791973768</v>
      </c>
      <c r="G184">
        <v>22.65381092065029</v>
      </c>
      <c r="H184">
        <v>0</v>
      </c>
      <c r="I184">
        <v>0</v>
      </c>
      <c r="J184">
        <v>0</v>
      </c>
    </row>
    <row r="185" spans="1:10" x14ac:dyDescent="0.35">
      <c r="A185" s="21" t="str">
        <f>B2&amp;C164&amp;D185</f>
        <v>DISTRIBUCION VOLUMEN X CRITERIO (kg ó litros).Aceite alino Ing.DE 50 A 59 AÑOS</v>
      </c>
      <c r="B185">
        <v>0</v>
      </c>
      <c r="C185">
        <v>0</v>
      </c>
      <c r="D185" t="s">
        <v>159</v>
      </c>
      <c r="E185">
        <v>29.960295984458707</v>
      </c>
      <c r="F185">
        <v>65.475657233458165</v>
      </c>
      <c r="G185">
        <v>55.921504475710428</v>
      </c>
      <c r="H185">
        <v>0</v>
      </c>
      <c r="I185">
        <v>0</v>
      </c>
      <c r="J185">
        <v>0</v>
      </c>
    </row>
    <row r="186" spans="1:10" x14ac:dyDescent="0.35">
      <c r="A186" s="21" t="str">
        <f>B2&amp;C164&amp;D186</f>
        <v>DISTRIBUCION VOLUMEN X CRITERIO (kg ó litros).Aceite alino Ing.DE 60 A 75 AÑOS</v>
      </c>
      <c r="B186">
        <v>0</v>
      </c>
      <c r="C186">
        <v>0</v>
      </c>
      <c r="D186" t="s">
        <v>160</v>
      </c>
      <c r="E186">
        <v>11.67551335780508</v>
      </c>
      <c r="F186">
        <v>9.0778659583664112</v>
      </c>
      <c r="G186">
        <v>6.0842744447111139</v>
      </c>
      <c r="H186">
        <v>0</v>
      </c>
      <c r="I186">
        <v>0</v>
      </c>
      <c r="J186">
        <v>0</v>
      </c>
    </row>
    <row r="187" spans="1:10" x14ac:dyDescent="0.35">
      <c r="A187" s="21" t="str">
        <f>B2&amp;C164&amp;D187</f>
        <v>DISTRIBUCION VOLUMEN X CRITERIO (kg ó litros).Aceite alino Ing.ALTA Y MEDIA ALTA</v>
      </c>
      <c r="B187">
        <v>0</v>
      </c>
      <c r="C187">
        <v>0</v>
      </c>
      <c r="D187" t="s">
        <v>161</v>
      </c>
      <c r="E187">
        <v>39.647265253711936</v>
      </c>
      <c r="F187">
        <v>10.93126347770573</v>
      </c>
      <c r="G187">
        <v>20.405891615656046</v>
      </c>
      <c r="H187">
        <v>0</v>
      </c>
      <c r="I187">
        <v>0</v>
      </c>
      <c r="J187">
        <v>0</v>
      </c>
    </row>
    <row r="188" spans="1:10" x14ac:dyDescent="0.35">
      <c r="A188" s="21" t="str">
        <f>B2&amp;C164&amp;D188</f>
        <v>DISTRIBUCION VOLUMEN X CRITERIO (kg ó litros).Aceite alino Ing.MEDIA</v>
      </c>
      <c r="B188">
        <v>0</v>
      </c>
      <c r="C188">
        <v>0</v>
      </c>
      <c r="D188" t="s">
        <v>162</v>
      </c>
      <c r="E188">
        <v>11.652894376089895</v>
      </c>
      <c r="F188">
        <v>23.420928805775617</v>
      </c>
      <c r="G188">
        <v>23.265210437122619</v>
      </c>
      <c r="H188">
        <v>0</v>
      </c>
      <c r="I188">
        <v>0</v>
      </c>
      <c r="J188">
        <v>0</v>
      </c>
    </row>
    <row r="189" spans="1:10" x14ac:dyDescent="0.35">
      <c r="A189" s="21" t="str">
        <f>B2&amp;C164&amp;D189</f>
        <v>DISTRIBUCION VOLUMEN X CRITERIO (kg ó litros).Aceite alino Ing.MEDIA BAJA</v>
      </c>
      <c r="B189">
        <v>0</v>
      </c>
      <c r="C189">
        <v>0</v>
      </c>
      <c r="D189" t="s">
        <v>163</v>
      </c>
      <c r="E189">
        <v>40.284158356853482</v>
      </c>
      <c r="F189">
        <v>64.775979482080473</v>
      </c>
      <c r="G189">
        <v>11.143177253406547</v>
      </c>
      <c r="H189">
        <v>0</v>
      </c>
      <c r="I189">
        <v>0</v>
      </c>
      <c r="J189">
        <v>0</v>
      </c>
    </row>
    <row r="190" spans="1:10" x14ac:dyDescent="0.35">
      <c r="A190" s="21" t="str">
        <f>B2&amp;C164&amp;D190</f>
        <v>DISTRIBUCION VOLUMEN X CRITERIO (kg ó litros).Aceite alino Ing.BAJA</v>
      </c>
      <c r="B190">
        <v>0</v>
      </c>
      <c r="C190">
        <v>0</v>
      </c>
      <c r="D190" t="s">
        <v>164</v>
      </c>
      <c r="E190">
        <v>8.4156926952432993</v>
      </c>
      <c r="F190">
        <v>0.87181195483169438</v>
      </c>
      <c r="G190">
        <v>45.185730412247203</v>
      </c>
      <c r="H190">
        <v>0</v>
      </c>
      <c r="I190">
        <v>0</v>
      </c>
      <c r="J190">
        <v>0</v>
      </c>
    </row>
    <row r="191" spans="1:10" x14ac:dyDescent="0.35">
      <c r="A191" s="21" t="str">
        <f>B2&amp;C191&amp;D191</f>
        <v>DISTRIBUCION VOLUMEN X CRITERIO (kg ó litros).Pan Ing.T.ESPAÑA</v>
      </c>
      <c r="B191">
        <v>0</v>
      </c>
      <c r="C191" t="s">
        <v>122</v>
      </c>
      <c r="D191" t="s">
        <v>59</v>
      </c>
      <c r="E191">
        <v>100</v>
      </c>
      <c r="F191">
        <v>100</v>
      </c>
      <c r="G191">
        <v>100</v>
      </c>
      <c r="H191">
        <v>0</v>
      </c>
      <c r="I191">
        <v>0</v>
      </c>
      <c r="J191">
        <v>0</v>
      </c>
    </row>
    <row r="192" spans="1:10" x14ac:dyDescent="0.35">
      <c r="A192" s="21" t="str">
        <f>B2&amp;C191&amp;D192</f>
        <v>DISTRIBUCION VOLUMEN X CRITERIO (kg ó litros).Pan Ing.BCN AM</v>
      </c>
      <c r="B192">
        <v>0</v>
      </c>
      <c r="C192">
        <v>0</v>
      </c>
      <c r="D192" t="s">
        <v>147</v>
      </c>
      <c r="E192">
        <v>5.8660127613838347</v>
      </c>
      <c r="F192">
        <v>7.5955985694418571</v>
      </c>
      <c r="G192">
        <v>8.3489420072810709</v>
      </c>
      <c r="H192">
        <v>0</v>
      </c>
      <c r="I192">
        <v>0</v>
      </c>
      <c r="J192">
        <v>0</v>
      </c>
    </row>
    <row r="193" spans="1:10" x14ac:dyDescent="0.35">
      <c r="A193" s="21" t="str">
        <f>B2&amp;C191&amp;D193</f>
        <v>DISTRIBUCION VOLUMEN X CRITERIO (kg ó litros).Pan Ing.REST.CAT ARAGON</v>
      </c>
      <c r="B193">
        <v>0</v>
      </c>
      <c r="C193">
        <v>0</v>
      </c>
      <c r="D193" t="s">
        <v>148</v>
      </c>
      <c r="E193">
        <v>7.8691063130132823</v>
      </c>
      <c r="F193">
        <v>9.718749169444477</v>
      </c>
      <c r="G193">
        <v>8.011176800451361</v>
      </c>
      <c r="H193">
        <v>0</v>
      </c>
      <c r="I193">
        <v>0</v>
      </c>
      <c r="J193">
        <v>0</v>
      </c>
    </row>
    <row r="194" spans="1:10" x14ac:dyDescent="0.35">
      <c r="A194" s="21" t="str">
        <f>B2&amp;C191&amp;D194</f>
        <v>DISTRIBUCION VOLUMEN X CRITERIO (kg ó litros).Pan Ing.LEVANTE</v>
      </c>
      <c r="B194">
        <v>0</v>
      </c>
      <c r="C194">
        <v>0</v>
      </c>
      <c r="D194" t="s">
        <v>149</v>
      </c>
      <c r="E194">
        <v>12.431968475418792</v>
      </c>
      <c r="F194">
        <v>13.240650096728887</v>
      </c>
      <c r="G194">
        <v>11.368909093433592</v>
      </c>
      <c r="H194">
        <v>0</v>
      </c>
      <c r="I194">
        <v>0</v>
      </c>
      <c r="J194">
        <v>0</v>
      </c>
    </row>
    <row r="195" spans="1:10" x14ac:dyDescent="0.35">
      <c r="A195" s="21" t="str">
        <f>B2&amp;C191&amp;D195</f>
        <v>DISTRIBUCION VOLUMEN X CRITERIO (kg ó litros).Pan Ing.ANDALUCIA</v>
      </c>
      <c r="B195">
        <v>0</v>
      </c>
      <c r="C195">
        <v>0</v>
      </c>
      <c r="D195" t="s">
        <v>150</v>
      </c>
      <c r="E195">
        <v>28.997984049519843</v>
      </c>
      <c r="F195">
        <v>30.303928005934306</v>
      </c>
      <c r="G195">
        <v>25.606670878148783</v>
      </c>
      <c r="H195">
        <v>0</v>
      </c>
      <c r="I195">
        <v>0</v>
      </c>
      <c r="J195">
        <v>0</v>
      </c>
    </row>
    <row r="196" spans="1:10" x14ac:dyDescent="0.35">
      <c r="A196" s="21" t="str">
        <f>B2&amp;C191&amp;D196</f>
        <v>DISTRIBUCION VOLUMEN X CRITERIO (kg ó litros).Pan Ing.MDD AM</v>
      </c>
      <c r="B196">
        <v>0</v>
      </c>
      <c r="C196">
        <v>0</v>
      </c>
      <c r="D196" t="s">
        <v>151</v>
      </c>
      <c r="E196">
        <v>20.086513648663317</v>
      </c>
      <c r="F196">
        <v>12.820380072637223</v>
      </c>
      <c r="G196">
        <v>15.260813371289753</v>
      </c>
      <c r="H196">
        <v>0</v>
      </c>
      <c r="I196">
        <v>0</v>
      </c>
      <c r="J196">
        <v>0</v>
      </c>
    </row>
    <row r="197" spans="1:10" x14ac:dyDescent="0.35">
      <c r="A197" s="21" t="str">
        <f>B2&amp;C191&amp;D197</f>
        <v>DISTRIBUCION VOLUMEN X CRITERIO (kg ó litros).Pan Ing.RTO CENTRO</v>
      </c>
      <c r="B197">
        <v>0</v>
      </c>
      <c r="C197">
        <v>0</v>
      </c>
      <c r="D197" t="s">
        <v>152</v>
      </c>
      <c r="E197">
        <v>9.0708500556779033</v>
      </c>
      <c r="F197">
        <v>7.3662948293435244</v>
      </c>
      <c r="G197">
        <v>9.1805440262645579</v>
      </c>
      <c r="H197">
        <v>0</v>
      </c>
      <c r="I197">
        <v>0</v>
      </c>
      <c r="J197">
        <v>0</v>
      </c>
    </row>
    <row r="198" spans="1:10" x14ac:dyDescent="0.35">
      <c r="A198" s="21" t="str">
        <f>B2&amp;C191&amp;D198</f>
        <v>DISTRIBUCION VOLUMEN X CRITERIO (kg ó litros).Pan Ing.NORTE-CENTRO</v>
      </c>
      <c r="B198">
        <v>0</v>
      </c>
      <c r="C198">
        <v>0</v>
      </c>
      <c r="D198" t="s">
        <v>153</v>
      </c>
      <c r="E198">
        <v>9.3634306706372463</v>
      </c>
      <c r="F198">
        <v>11.63650741873337</v>
      </c>
      <c r="G198">
        <v>12.77407038490097</v>
      </c>
      <c r="H198">
        <v>0</v>
      </c>
      <c r="I198">
        <v>0</v>
      </c>
      <c r="J198">
        <v>0</v>
      </c>
    </row>
    <row r="199" spans="1:10" x14ac:dyDescent="0.35">
      <c r="A199" s="21" t="str">
        <f>B2&amp;C191&amp;D199</f>
        <v>DISTRIBUCION VOLUMEN X CRITERIO (kg ó litros).Pan Ing.NOROESTE</v>
      </c>
      <c r="B199">
        <v>0</v>
      </c>
      <c r="C199">
        <v>0</v>
      </c>
      <c r="D199" t="s">
        <v>154</v>
      </c>
      <c r="E199">
        <v>6.3141351933849021</v>
      </c>
      <c r="F199">
        <v>7.3178893769857591</v>
      </c>
      <c r="G199">
        <v>9.448870814612345</v>
      </c>
      <c r="H199">
        <v>0</v>
      </c>
      <c r="I199">
        <v>0</v>
      </c>
      <c r="J199">
        <v>0</v>
      </c>
    </row>
    <row r="200" spans="1:10" x14ac:dyDescent="0.35">
      <c r="A200" s="21" t="str">
        <f>B2&amp;C191&amp;D200</f>
        <v>DISTRIBUCION VOLUMEN X CRITERIO (kg ó litros).Pan Ing.&lt;2MIL</v>
      </c>
      <c r="B200">
        <v>0</v>
      </c>
      <c r="C200">
        <v>0</v>
      </c>
      <c r="D200" t="s">
        <v>29</v>
      </c>
      <c r="E200">
        <v>0.73088200717564189</v>
      </c>
      <c r="F200">
        <v>1.2348748680669313</v>
      </c>
      <c r="G200">
        <v>1.2106180673129463</v>
      </c>
      <c r="H200">
        <v>0</v>
      </c>
      <c r="I200">
        <v>0</v>
      </c>
      <c r="J200">
        <v>0</v>
      </c>
    </row>
    <row r="201" spans="1:10" x14ac:dyDescent="0.35">
      <c r="A201" s="21" t="str">
        <f>B2&amp;C191&amp;D201</f>
        <v>DISTRIBUCION VOLUMEN X CRITERIO (kg ó litros).Pan Ing.2-5MIL</v>
      </c>
      <c r="B201">
        <v>0</v>
      </c>
      <c r="C201">
        <v>0</v>
      </c>
      <c r="D201" t="s">
        <v>32</v>
      </c>
      <c r="E201">
        <v>2.8808017125944985</v>
      </c>
      <c r="F201">
        <v>6.7298704065682102</v>
      </c>
      <c r="G201">
        <v>8.8438577879145299</v>
      </c>
      <c r="H201">
        <v>0</v>
      </c>
      <c r="I201">
        <v>0</v>
      </c>
      <c r="J201">
        <v>0</v>
      </c>
    </row>
    <row r="202" spans="1:10" x14ac:dyDescent="0.35">
      <c r="A202" s="21" t="str">
        <f>B2&amp;C191&amp;D202</f>
        <v>DISTRIBUCION VOLUMEN X CRITERIO (kg ó litros).Pan Ing.5-10MIL</v>
      </c>
      <c r="B202">
        <v>0</v>
      </c>
      <c r="C202">
        <v>0</v>
      </c>
      <c r="D202" t="s">
        <v>34</v>
      </c>
      <c r="E202">
        <v>8.9742539306759266</v>
      </c>
      <c r="F202">
        <v>10.349360251492287</v>
      </c>
      <c r="G202">
        <v>4.6841085265461855</v>
      </c>
      <c r="H202">
        <v>0</v>
      </c>
      <c r="I202">
        <v>0</v>
      </c>
      <c r="J202">
        <v>0</v>
      </c>
    </row>
    <row r="203" spans="1:10" x14ac:dyDescent="0.35">
      <c r="A203" s="21" t="str">
        <f>B2&amp;C191&amp;D203</f>
        <v>DISTRIBUCION VOLUMEN X CRITERIO (kg ó litros).Pan Ing.10-30MIL</v>
      </c>
      <c r="B203">
        <v>0</v>
      </c>
      <c r="C203">
        <v>0</v>
      </c>
      <c r="D203" t="s">
        <v>36</v>
      </c>
      <c r="E203">
        <v>20.454593034208262</v>
      </c>
      <c r="F203">
        <v>14.348453519207292</v>
      </c>
      <c r="G203">
        <v>16.741229931208888</v>
      </c>
      <c r="H203">
        <v>0</v>
      </c>
      <c r="I203">
        <v>0</v>
      </c>
      <c r="J203">
        <v>0</v>
      </c>
    </row>
    <row r="204" spans="1:10" x14ac:dyDescent="0.35">
      <c r="A204" s="21" t="str">
        <f>B2&amp;C191&amp;D204</f>
        <v>DISTRIBUCION VOLUMEN X CRITERIO (kg ó litros).Pan Ing.30-100MIL</v>
      </c>
      <c r="B204">
        <v>0</v>
      </c>
      <c r="C204">
        <v>0</v>
      </c>
      <c r="D204" t="s">
        <v>38</v>
      </c>
      <c r="E204">
        <v>20.686615770515761</v>
      </c>
      <c r="F204">
        <v>22.34699870153344</v>
      </c>
      <c r="G204">
        <v>19.372528418053506</v>
      </c>
      <c r="H204">
        <v>0</v>
      </c>
      <c r="I204">
        <v>0</v>
      </c>
      <c r="J204">
        <v>0</v>
      </c>
    </row>
    <row r="205" spans="1:10" x14ac:dyDescent="0.35">
      <c r="A205" s="21" t="str">
        <f>B2&amp;C191&amp;D205</f>
        <v>DISTRIBUCION VOLUMEN X CRITERIO (kg ó litros).Pan Ing.100-200MIL</v>
      </c>
      <c r="B205">
        <v>0</v>
      </c>
      <c r="C205">
        <v>0</v>
      </c>
      <c r="D205" t="s">
        <v>40</v>
      </c>
      <c r="E205">
        <v>8.9094172395590121</v>
      </c>
      <c r="F205">
        <v>15.753453358587006</v>
      </c>
      <c r="G205">
        <v>16.004336278880604</v>
      </c>
      <c r="H205">
        <v>0</v>
      </c>
      <c r="I205">
        <v>0</v>
      </c>
      <c r="J205">
        <v>0</v>
      </c>
    </row>
    <row r="206" spans="1:10" x14ac:dyDescent="0.35">
      <c r="A206" s="21" t="str">
        <f>B2&amp;C191&amp;D206</f>
        <v>DISTRIBUCION VOLUMEN X CRITERIO (kg ó litros).Pan Ing.200-500MIL</v>
      </c>
      <c r="B206">
        <v>0</v>
      </c>
      <c r="C206">
        <v>0</v>
      </c>
      <c r="D206" t="s">
        <v>42</v>
      </c>
      <c r="E206">
        <v>15.748617149714967</v>
      </c>
      <c r="F206">
        <v>11.510075414936919</v>
      </c>
      <c r="G206">
        <v>13.649749255989313</v>
      </c>
      <c r="H206">
        <v>0</v>
      </c>
      <c r="I206">
        <v>0</v>
      </c>
      <c r="J206">
        <v>0</v>
      </c>
    </row>
    <row r="207" spans="1:10" x14ac:dyDescent="0.35">
      <c r="A207" s="21" t="str">
        <f>B2&amp;C191&amp;D207</f>
        <v>DISTRIBUCION VOLUMEN X CRITERIO (kg ó litros).Pan Ing.&gt;500MIL</v>
      </c>
      <c r="B207">
        <v>0</v>
      </c>
      <c r="C207">
        <v>0</v>
      </c>
      <c r="D207" t="s">
        <v>44</v>
      </c>
      <c r="E207">
        <v>21.614816880253045</v>
      </c>
      <c r="F207">
        <v>17.726911417890893</v>
      </c>
      <c r="G207">
        <v>19.493569943315652</v>
      </c>
      <c r="H207">
        <v>0</v>
      </c>
      <c r="I207">
        <v>0</v>
      </c>
      <c r="J207">
        <v>0</v>
      </c>
    </row>
    <row r="208" spans="1:10" x14ac:dyDescent="0.35">
      <c r="A208" s="21" t="str">
        <f>B2&amp;C191&amp;D208</f>
        <v>DISTRIBUCION VOLUMEN X CRITERIO (kg ó litros).Pan Ing.DE 15 A 19 AÑOS</v>
      </c>
      <c r="B208">
        <v>0</v>
      </c>
      <c r="C208">
        <v>0</v>
      </c>
      <c r="D208" t="s">
        <v>155</v>
      </c>
      <c r="E208">
        <v>6.6638360834064905</v>
      </c>
      <c r="F208">
        <v>6.692054497535084</v>
      </c>
      <c r="G208">
        <v>3.9177155452478725</v>
      </c>
      <c r="H208">
        <v>0</v>
      </c>
      <c r="I208">
        <v>0</v>
      </c>
      <c r="J208">
        <v>0</v>
      </c>
    </row>
    <row r="209" spans="1:10" x14ac:dyDescent="0.35">
      <c r="A209" s="21" t="str">
        <f>B2&amp;C191&amp;D209</f>
        <v>DISTRIBUCION VOLUMEN X CRITERIO (kg ó litros).Pan Ing.DE 20 A 24 AÑOS</v>
      </c>
      <c r="B209">
        <v>0</v>
      </c>
      <c r="C209">
        <v>0</v>
      </c>
      <c r="D209" t="s">
        <v>156</v>
      </c>
      <c r="E209">
        <v>6.3682437061438586</v>
      </c>
      <c r="F209">
        <v>8.7070116293613733</v>
      </c>
      <c r="G209">
        <v>7.4311041045896085</v>
      </c>
      <c r="H209">
        <v>0</v>
      </c>
      <c r="I209">
        <v>0</v>
      </c>
      <c r="J209">
        <v>0</v>
      </c>
    </row>
    <row r="210" spans="1:10" x14ac:dyDescent="0.35">
      <c r="A210" s="21" t="str">
        <f>B2&amp;C191&amp;D210</f>
        <v>DISTRIBUCION VOLUMEN X CRITERIO (kg ó litros).Pan Ing.DE 25 A 34 AÑOS</v>
      </c>
      <c r="B210">
        <v>0</v>
      </c>
      <c r="C210">
        <v>0</v>
      </c>
      <c r="D210" t="s">
        <v>157</v>
      </c>
      <c r="E210">
        <v>22.669912150313088</v>
      </c>
      <c r="F210">
        <v>14.754922756723559</v>
      </c>
      <c r="G210">
        <v>16.093018463352006</v>
      </c>
      <c r="H210">
        <v>0</v>
      </c>
      <c r="I210">
        <v>0</v>
      </c>
      <c r="J210">
        <v>0</v>
      </c>
    </row>
    <row r="211" spans="1:10" x14ac:dyDescent="0.35">
      <c r="A211" s="21" t="str">
        <f>B2&amp;C191&amp;D211</f>
        <v>DISTRIBUCION VOLUMEN X CRITERIO (kg ó litros).Pan Ing.DE 35 A 49 AÑOS</v>
      </c>
      <c r="B211">
        <v>0</v>
      </c>
      <c r="C211">
        <v>0</v>
      </c>
      <c r="D211" t="s">
        <v>158</v>
      </c>
      <c r="E211">
        <v>32.110982460166007</v>
      </c>
      <c r="F211">
        <v>35.382334124172374</v>
      </c>
      <c r="G211">
        <v>28.398782990554938</v>
      </c>
      <c r="H211">
        <v>0</v>
      </c>
      <c r="I211">
        <v>0</v>
      </c>
      <c r="J211">
        <v>0</v>
      </c>
    </row>
    <row r="212" spans="1:10" x14ac:dyDescent="0.35">
      <c r="A212" s="21" t="str">
        <f>B2&amp;C191&amp;D212</f>
        <v>DISTRIBUCION VOLUMEN X CRITERIO (kg ó litros).Pan Ing.DE 50 A 59 AÑOS</v>
      </c>
      <c r="B212">
        <v>0</v>
      </c>
      <c r="C212">
        <v>0</v>
      </c>
      <c r="D212" t="s">
        <v>159</v>
      </c>
      <c r="E212">
        <v>19.926864566916194</v>
      </c>
      <c r="F212">
        <v>24.804478021873209</v>
      </c>
      <c r="G212">
        <v>29.710043579182337</v>
      </c>
      <c r="H212">
        <v>0</v>
      </c>
      <c r="I212">
        <v>0</v>
      </c>
      <c r="J212">
        <v>0</v>
      </c>
    </row>
    <row r="213" spans="1:10" x14ac:dyDescent="0.35">
      <c r="A213" s="21" t="str">
        <f>B2&amp;C191&amp;D213</f>
        <v>DISTRIBUCION VOLUMEN X CRITERIO (kg ó litros).Pan Ing.DE 60 A 75 AÑOS</v>
      </c>
      <c r="B213">
        <v>0</v>
      </c>
      <c r="C213">
        <v>0</v>
      </c>
      <c r="D213" t="s">
        <v>160</v>
      </c>
      <c r="E213">
        <v>12.260163511294667</v>
      </c>
      <c r="F213">
        <v>9.6591982416870579</v>
      </c>
      <c r="G213">
        <v>14.449328298882872</v>
      </c>
      <c r="H213">
        <v>0</v>
      </c>
      <c r="I213">
        <v>0</v>
      </c>
      <c r="J213">
        <v>0</v>
      </c>
    </row>
    <row r="214" spans="1:10" x14ac:dyDescent="0.35">
      <c r="A214" s="21" t="str">
        <f>B2&amp;C191&amp;D214</f>
        <v>DISTRIBUCION VOLUMEN X CRITERIO (kg ó litros).Pan Ing.ALTA Y MEDIA ALTA</v>
      </c>
      <c r="B214">
        <v>0</v>
      </c>
      <c r="C214">
        <v>0</v>
      </c>
      <c r="D214" t="s">
        <v>161</v>
      </c>
      <c r="E214">
        <v>16.485554060984146</v>
      </c>
      <c r="F214">
        <v>15.820553618893252</v>
      </c>
      <c r="G214">
        <v>16.920127358861219</v>
      </c>
      <c r="H214">
        <v>0</v>
      </c>
      <c r="I214">
        <v>0</v>
      </c>
      <c r="J214">
        <v>0</v>
      </c>
    </row>
    <row r="215" spans="1:10" x14ac:dyDescent="0.35">
      <c r="A215" s="21" t="str">
        <f>B2&amp;C191&amp;D215</f>
        <v>DISTRIBUCION VOLUMEN X CRITERIO (kg ó litros).Pan Ing.MEDIA</v>
      </c>
      <c r="B215">
        <v>0</v>
      </c>
      <c r="C215">
        <v>0</v>
      </c>
      <c r="D215" t="s">
        <v>162</v>
      </c>
      <c r="E215">
        <v>24.02954686640247</v>
      </c>
      <c r="F215">
        <v>31.139624193014559</v>
      </c>
      <c r="G215">
        <v>26.214055837812229</v>
      </c>
      <c r="H215">
        <v>0</v>
      </c>
      <c r="I215">
        <v>0</v>
      </c>
      <c r="J215">
        <v>0</v>
      </c>
    </row>
    <row r="216" spans="1:10" x14ac:dyDescent="0.35">
      <c r="A216" s="21" t="str">
        <f>B2&amp;C191&amp;D216</f>
        <v>DISTRIBUCION VOLUMEN X CRITERIO (kg ó litros).Pan Ing.MEDIA BAJA</v>
      </c>
      <c r="B216">
        <v>0</v>
      </c>
      <c r="C216">
        <v>0</v>
      </c>
      <c r="D216" t="s">
        <v>163</v>
      </c>
      <c r="E216">
        <v>45.432086064708102</v>
      </c>
      <c r="F216">
        <v>37.304082005964759</v>
      </c>
      <c r="G216">
        <v>27.568811656767199</v>
      </c>
      <c r="H216">
        <v>0</v>
      </c>
      <c r="I216">
        <v>0</v>
      </c>
      <c r="J216">
        <v>0</v>
      </c>
    </row>
    <row r="217" spans="1:10" x14ac:dyDescent="0.35">
      <c r="A217" s="21" t="str">
        <f>B2&amp;C191&amp;D217</f>
        <v>DISTRIBUCION VOLUMEN X CRITERIO (kg ó litros).Pan Ing.BAJA</v>
      </c>
      <c r="B217">
        <v>0</v>
      </c>
      <c r="C217">
        <v>0</v>
      </c>
      <c r="D217" t="s">
        <v>164</v>
      </c>
      <c r="E217">
        <v>14.052814813539783</v>
      </c>
      <c r="F217">
        <v>15.735741964599212</v>
      </c>
      <c r="G217">
        <v>29.297003513294467</v>
      </c>
      <c r="H217">
        <v>0</v>
      </c>
      <c r="I217">
        <v>0</v>
      </c>
      <c r="J217">
        <v>0</v>
      </c>
    </row>
    <row r="218" spans="1:10" x14ac:dyDescent="0.35">
      <c r="A218" s="21" t="str">
        <f>B2&amp;C218&amp;D218</f>
        <v>DISTRIBUCION VOLUMEN X CRITERIO (kg ó litros).Pastas Ing.T.ESPAÑA</v>
      </c>
      <c r="B218">
        <v>0</v>
      </c>
      <c r="C218" t="s">
        <v>123</v>
      </c>
      <c r="D218" t="s">
        <v>59</v>
      </c>
      <c r="E218">
        <v>100</v>
      </c>
      <c r="F218">
        <v>100</v>
      </c>
      <c r="G218">
        <v>100</v>
      </c>
      <c r="H218">
        <v>0</v>
      </c>
      <c r="I218">
        <v>0</v>
      </c>
      <c r="J218">
        <v>0</v>
      </c>
    </row>
    <row r="219" spans="1:10" x14ac:dyDescent="0.35">
      <c r="A219" s="21" t="str">
        <f>B2&amp;C218&amp;D219</f>
        <v>DISTRIBUCION VOLUMEN X CRITERIO (kg ó litros).Pastas Ing.BCN AM</v>
      </c>
      <c r="B219">
        <v>0</v>
      </c>
      <c r="C219">
        <v>0</v>
      </c>
      <c r="D219" t="s">
        <v>147</v>
      </c>
      <c r="E219">
        <v>11.408572045503023</v>
      </c>
      <c r="F219">
        <v>8.3784491593623684</v>
      </c>
      <c r="G219">
        <v>19.295589962898649</v>
      </c>
      <c r="H219">
        <v>0</v>
      </c>
      <c r="I219">
        <v>0</v>
      </c>
      <c r="J219">
        <v>0</v>
      </c>
    </row>
    <row r="220" spans="1:10" x14ac:dyDescent="0.35">
      <c r="A220" s="21" t="str">
        <f>B2&amp;C218&amp;D220</f>
        <v>DISTRIBUCION VOLUMEN X CRITERIO (kg ó litros).Pastas Ing.REST.CAT ARAGON</v>
      </c>
      <c r="B220">
        <v>0</v>
      </c>
      <c r="C220">
        <v>0</v>
      </c>
      <c r="D220" t="s">
        <v>148</v>
      </c>
      <c r="E220">
        <v>35.096094464612626</v>
      </c>
      <c r="F220">
        <v>17.951937678951271</v>
      </c>
      <c r="G220">
        <v>21.317250617826794</v>
      </c>
      <c r="H220">
        <v>0</v>
      </c>
      <c r="I220">
        <v>0</v>
      </c>
      <c r="J220">
        <v>0</v>
      </c>
    </row>
    <row r="221" spans="1:10" x14ac:dyDescent="0.35">
      <c r="A221" s="21" t="str">
        <f>B2&amp;C218&amp;D221</f>
        <v>DISTRIBUCION VOLUMEN X CRITERIO (kg ó litros).Pastas Ing.LEVANTE</v>
      </c>
      <c r="B221">
        <v>0</v>
      </c>
      <c r="C221">
        <v>0</v>
      </c>
      <c r="D221" t="s">
        <v>149</v>
      </c>
      <c r="E221">
        <v>16.707675014854498</v>
      </c>
      <c r="F221">
        <v>11.745561333553384</v>
      </c>
      <c r="G221">
        <v>10.114520546570951</v>
      </c>
      <c r="H221">
        <v>0</v>
      </c>
      <c r="I221">
        <v>0</v>
      </c>
      <c r="J221">
        <v>0</v>
      </c>
    </row>
    <row r="222" spans="1:10" x14ac:dyDescent="0.35">
      <c r="A222" s="21" t="str">
        <f>B2&amp;C218&amp;D222</f>
        <v>DISTRIBUCION VOLUMEN X CRITERIO (kg ó litros).Pastas Ing.ANDALUCIA</v>
      </c>
      <c r="B222">
        <v>0</v>
      </c>
      <c r="C222">
        <v>0</v>
      </c>
      <c r="D222" t="s">
        <v>150</v>
      </c>
      <c r="E222">
        <v>14.177743530084186</v>
      </c>
      <c r="F222">
        <v>16.216931699474145</v>
      </c>
      <c r="G222">
        <v>10.787159310337358</v>
      </c>
      <c r="H222">
        <v>0</v>
      </c>
      <c r="I222">
        <v>0</v>
      </c>
      <c r="J222">
        <v>0</v>
      </c>
    </row>
    <row r="223" spans="1:10" x14ac:dyDescent="0.35">
      <c r="A223" s="21" t="str">
        <f>B2&amp;C218&amp;D223</f>
        <v>DISTRIBUCION VOLUMEN X CRITERIO (kg ó litros).Pastas Ing.MDD AM</v>
      </c>
      <c r="B223">
        <v>0</v>
      </c>
      <c r="C223">
        <v>0</v>
      </c>
      <c r="D223" t="s">
        <v>151</v>
      </c>
      <c r="E223">
        <v>12.074150834961211</v>
      </c>
      <c r="F223">
        <v>29.001667560069379</v>
      </c>
      <c r="G223">
        <v>13.673414784357652</v>
      </c>
      <c r="H223">
        <v>0</v>
      </c>
      <c r="I223">
        <v>0</v>
      </c>
      <c r="J223">
        <v>0</v>
      </c>
    </row>
    <row r="224" spans="1:10" x14ac:dyDescent="0.35">
      <c r="A224" s="21" t="str">
        <f>B2&amp;C218&amp;D224</f>
        <v>DISTRIBUCION VOLUMEN X CRITERIO (kg ó litros).Pastas Ing.RTO CENTRO</v>
      </c>
      <c r="B224">
        <v>0</v>
      </c>
      <c r="C224">
        <v>0</v>
      </c>
      <c r="D224" t="s">
        <v>152</v>
      </c>
      <c r="E224">
        <v>3.9410824960225215</v>
      </c>
      <c r="F224">
        <v>3.7976426302687898</v>
      </c>
      <c r="G224">
        <v>2.9949865505417708</v>
      </c>
      <c r="H224">
        <v>0</v>
      </c>
      <c r="I224">
        <v>0</v>
      </c>
      <c r="J224">
        <v>0</v>
      </c>
    </row>
    <row r="225" spans="1:10" x14ac:dyDescent="0.35">
      <c r="A225" s="21" t="str">
        <f>B2&amp;C218&amp;D225</f>
        <v>DISTRIBUCION VOLUMEN X CRITERIO (kg ó litros).Pastas Ing.NORTE-CENTRO</v>
      </c>
      <c r="B225">
        <v>0</v>
      </c>
      <c r="C225">
        <v>0</v>
      </c>
      <c r="D225" t="s">
        <v>153</v>
      </c>
      <c r="E225">
        <v>3.4413047743683762</v>
      </c>
      <c r="F225">
        <v>9.2913652999621323</v>
      </c>
      <c r="G225">
        <v>5.6144202225096436</v>
      </c>
      <c r="H225">
        <v>0</v>
      </c>
      <c r="I225">
        <v>0</v>
      </c>
      <c r="J225">
        <v>0</v>
      </c>
    </row>
    <row r="226" spans="1:10" x14ac:dyDescent="0.35">
      <c r="A226" s="21" t="str">
        <f>B2&amp;C218&amp;D226</f>
        <v>DISTRIBUCION VOLUMEN X CRITERIO (kg ó litros).Pastas Ing.NOROESTE</v>
      </c>
      <c r="B226">
        <v>0</v>
      </c>
      <c r="C226">
        <v>0</v>
      </c>
      <c r="D226" t="s">
        <v>154</v>
      </c>
      <c r="E226">
        <v>3.153381430357975</v>
      </c>
      <c r="F226">
        <v>3.6164489963468536</v>
      </c>
      <c r="G226">
        <v>16.202664245248066</v>
      </c>
      <c r="H226">
        <v>0</v>
      </c>
      <c r="I226">
        <v>0</v>
      </c>
      <c r="J226">
        <v>0</v>
      </c>
    </row>
    <row r="227" spans="1:10" x14ac:dyDescent="0.35">
      <c r="A227" s="21" t="str">
        <f>B2&amp;C218&amp;D227</f>
        <v>DISTRIBUCION VOLUMEN X CRITERIO (kg ó litros).Pastas Ing.&lt;2MIL</v>
      </c>
      <c r="B227">
        <v>0</v>
      </c>
      <c r="C227">
        <v>0</v>
      </c>
      <c r="D227" t="s">
        <v>29</v>
      </c>
      <c r="E227">
        <v>1.116375532353171</v>
      </c>
      <c r="F227">
        <v>5.4775033158584767</v>
      </c>
      <c r="G227">
        <v>0.76134303707085482</v>
      </c>
      <c r="H227">
        <v>0</v>
      </c>
      <c r="I227">
        <v>0</v>
      </c>
      <c r="J227">
        <v>0</v>
      </c>
    </row>
    <row r="228" spans="1:10" x14ac:dyDescent="0.35">
      <c r="A228" s="21" t="str">
        <f>B2&amp;C218&amp;D228</f>
        <v>DISTRIBUCION VOLUMEN X CRITERIO (kg ó litros).Pastas Ing.2-5MIL</v>
      </c>
      <c r="B228">
        <v>0</v>
      </c>
      <c r="C228">
        <v>0</v>
      </c>
      <c r="D228" t="s">
        <v>32</v>
      </c>
      <c r="E228">
        <v>2.3105911917061088</v>
      </c>
      <c r="F228">
        <v>5.149408281471147</v>
      </c>
      <c r="G228">
        <v>3.5281411467007042</v>
      </c>
      <c r="H228">
        <v>0</v>
      </c>
      <c r="I228">
        <v>0</v>
      </c>
      <c r="J228">
        <v>0</v>
      </c>
    </row>
    <row r="229" spans="1:10" x14ac:dyDescent="0.35">
      <c r="A229" s="21" t="str">
        <f>B2&amp;C218&amp;D229</f>
        <v>DISTRIBUCION VOLUMEN X CRITERIO (kg ó litros).Pastas Ing.5-10MIL</v>
      </c>
      <c r="B229">
        <v>0</v>
      </c>
      <c r="C229">
        <v>0</v>
      </c>
      <c r="D229" t="s">
        <v>34</v>
      </c>
      <c r="E229">
        <v>4.2815259459550159</v>
      </c>
      <c r="F229">
        <v>13.242582662125141</v>
      </c>
      <c r="G229">
        <v>15.148433758385579</v>
      </c>
      <c r="H229">
        <v>0</v>
      </c>
      <c r="I229">
        <v>0</v>
      </c>
      <c r="J229">
        <v>0</v>
      </c>
    </row>
    <row r="230" spans="1:10" x14ac:dyDescent="0.35">
      <c r="A230" s="21" t="str">
        <f>B2&amp;C218&amp;D230</f>
        <v>DISTRIBUCION VOLUMEN X CRITERIO (kg ó litros).Pastas Ing.10-30MIL</v>
      </c>
      <c r="B230">
        <v>0</v>
      </c>
      <c r="C230">
        <v>0</v>
      </c>
      <c r="D230" t="s">
        <v>36</v>
      </c>
      <c r="E230">
        <v>42.244681973198368</v>
      </c>
      <c r="F230">
        <v>6.8343441249296424</v>
      </c>
      <c r="G230">
        <v>23.507912768693625</v>
      </c>
      <c r="H230">
        <v>0</v>
      </c>
      <c r="I230">
        <v>0</v>
      </c>
      <c r="J230">
        <v>0</v>
      </c>
    </row>
    <row r="231" spans="1:10" x14ac:dyDescent="0.35">
      <c r="A231" s="21" t="str">
        <f>B2&amp;C218&amp;D231</f>
        <v>DISTRIBUCION VOLUMEN X CRITERIO (kg ó litros).Pastas Ing.30-100MIL</v>
      </c>
      <c r="B231">
        <v>0</v>
      </c>
      <c r="C231">
        <v>0</v>
      </c>
      <c r="D231" t="s">
        <v>38</v>
      </c>
      <c r="E231">
        <v>27.456827473621004</v>
      </c>
      <c r="F231">
        <v>27.909773585294634</v>
      </c>
      <c r="G231">
        <v>20.892598823306216</v>
      </c>
      <c r="H231">
        <v>0</v>
      </c>
      <c r="I231">
        <v>0</v>
      </c>
      <c r="J231">
        <v>0</v>
      </c>
    </row>
    <row r="232" spans="1:10" x14ac:dyDescent="0.35">
      <c r="A232" s="21" t="str">
        <f>B2&amp;C218&amp;D232</f>
        <v>DISTRIBUCION VOLUMEN X CRITERIO (kg ó litros).Pastas Ing.100-200MIL</v>
      </c>
      <c r="B232">
        <v>0</v>
      </c>
      <c r="C232">
        <v>0</v>
      </c>
      <c r="D232" t="s">
        <v>40</v>
      </c>
      <c r="E232">
        <v>2.5420592824038022</v>
      </c>
      <c r="F232">
        <v>8.6761432123831952</v>
      </c>
      <c r="G232">
        <v>3.3464645523551417</v>
      </c>
      <c r="H232">
        <v>0</v>
      </c>
      <c r="I232">
        <v>0</v>
      </c>
      <c r="J232">
        <v>0</v>
      </c>
    </row>
    <row r="233" spans="1:10" x14ac:dyDescent="0.35">
      <c r="A233" s="21" t="str">
        <f>B2&amp;C218&amp;D233</f>
        <v>DISTRIBUCION VOLUMEN X CRITERIO (kg ó litros).Pastas Ing.200-500MIL</v>
      </c>
      <c r="B233">
        <v>0</v>
      </c>
      <c r="C233">
        <v>0</v>
      </c>
      <c r="D233" t="s">
        <v>42</v>
      </c>
      <c r="E233">
        <v>11.349645357810632</v>
      </c>
      <c r="F233">
        <v>5.434870022193496</v>
      </c>
      <c r="G233">
        <v>21.000450763393495</v>
      </c>
      <c r="H233">
        <v>0</v>
      </c>
      <c r="I233">
        <v>0</v>
      </c>
      <c r="J233">
        <v>0</v>
      </c>
    </row>
    <row r="234" spans="1:10" x14ac:dyDescent="0.35">
      <c r="A234" s="21" t="str">
        <f>B2&amp;C218&amp;D234</f>
        <v>DISTRIBUCION VOLUMEN X CRITERIO (kg ó litros).Pastas Ing.&gt;500MIL</v>
      </c>
      <c r="B234">
        <v>0</v>
      </c>
      <c r="C234">
        <v>0</v>
      </c>
      <c r="D234" t="s">
        <v>44</v>
      </c>
      <c r="E234">
        <v>8.6982974632975019</v>
      </c>
      <c r="F234">
        <v>27.275371387020726</v>
      </c>
      <c r="G234">
        <v>11.814662170421631</v>
      </c>
      <c r="H234">
        <v>0</v>
      </c>
      <c r="I234">
        <v>0</v>
      </c>
      <c r="J234">
        <v>0</v>
      </c>
    </row>
    <row r="235" spans="1:10" x14ac:dyDescent="0.35">
      <c r="A235" s="21" t="str">
        <f>B2&amp;C218&amp;D235</f>
        <v>DISTRIBUCION VOLUMEN X CRITERIO (kg ó litros).Pastas Ing.DE 15 A 19 AÑOS</v>
      </c>
      <c r="B235">
        <v>0</v>
      </c>
      <c r="C235">
        <v>0</v>
      </c>
      <c r="D235" t="s">
        <v>155</v>
      </c>
      <c r="E235" t="s">
        <v>168</v>
      </c>
      <c r="F235">
        <v>9.0661487781771974</v>
      </c>
      <c r="G235">
        <v>3.412061284596061</v>
      </c>
      <c r="H235">
        <v>0</v>
      </c>
      <c r="I235">
        <v>0</v>
      </c>
      <c r="J235">
        <v>0</v>
      </c>
    </row>
    <row r="236" spans="1:10" x14ac:dyDescent="0.35">
      <c r="A236" s="21" t="str">
        <f>B2&amp;C218&amp;D236</f>
        <v>DISTRIBUCION VOLUMEN X CRITERIO (kg ó litros).Pastas Ing.DE 20 A 24 AÑOS</v>
      </c>
      <c r="B236">
        <v>0</v>
      </c>
      <c r="C236">
        <v>0</v>
      </c>
      <c r="D236" t="s">
        <v>156</v>
      </c>
      <c r="E236">
        <v>2.0996056708799773</v>
      </c>
      <c r="F236">
        <v>4.4301971709381816</v>
      </c>
      <c r="G236">
        <v>5.6239513922456883</v>
      </c>
      <c r="H236">
        <v>0</v>
      </c>
      <c r="I236">
        <v>0</v>
      </c>
      <c r="J236">
        <v>0</v>
      </c>
    </row>
    <row r="237" spans="1:10" x14ac:dyDescent="0.35">
      <c r="A237" s="21" t="str">
        <f>B2&amp;C218&amp;D237</f>
        <v>DISTRIBUCION VOLUMEN X CRITERIO (kg ó litros).Pastas Ing.DE 25 A 34 AÑOS</v>
      </c>
      <c r="B237">
        <v>0</v>
      </c>
      <c r="C237">
        <v>0</v>
      </c>
      <c r="D237" t="s">
        <v>157</v>
      </c>
      <c r="E237">
        <v>20.465281319959637</v>
      </c>
      <c r="F237">
        <v>19.404617382434726</v>
      </c>
      <c r="G237">
        <v>11.053418008868803</v>
      </c>
      <c r="H237">
        <v>0</v>
      </c>
      <c r="I237">
        <v>0</v>
      </c>
      <c r="J237">
        <v>0</v>
      </c>
    </row>
    <row r="238" spans="1:10" x14ac:dyDescent="0.35">
      <c r="A238" s="21" t="str">
        <f>B2&amp;C218&amp;D238</f>
        <v>DISTRIBUCION VOLUMEN X CRITERIO (kg ó litros).Pastas Ing.DE 35 A 49 AÑOS</v>
      </c>
      <c r="B238">
        <v>0</v>
      </c>
      <c r="C238">
        <v>0</v>
      </c>
      <c r="D238" t="s">
        <v>158</v>
      </c>
      <c r="E238">
        <v>31.138026395294816</v>
      </c>
      <c r="F238">
        <v>25.894966848780655</v>
      </c>
      <c r="G238">
        <v>25.806008669548351</v>
      </c>
      <c r="H238">
        <v>0</v>
      </c>
      <c r="I238">
        <v>0</v>
      </c>
      <c r="J238">
        <v>0</v>
      </c>
    </row>
    <row r="239" spans="1:10" x14ac:dyDescent="0.35">
      <c r="A239" s="21" t="str">
        <f>B2&amp;C218&amp;D239</f>
        <v>DISTRIBUCION VOLUMEN X CRITERIO (kg ó litros).Pastas Ing.DE 50 A 59 AÑOS</v>
      </c>
      <c r="B239">
        <v>0</v>
      </c>
      <c r="C239">
        <v>0</v>
      </c>
      <c r="D239" t="s">
        <v>159</v>
      </c>
      <c r="E239">
        <v>8.7861842231783651</v>
      </c>
      <c r="F239">
        <v>27.921833735480078</v>
      </c>
      <c r="G239">
        <v>12.229213912324887</v>
      </c>
      <c r="H239">
        <v>0</v>
      </c>
      <c r="I239">
        <v>0</v>
      </c>
      <c r="J239">
        <v>0</v>
      </c>
    </row>
    <row r="240" spans="1:10" x14ac:dyDescent="0.35">
      <c r="A240" s="21" t="str">
        <f>B2&amp;C218&amp;D240</f>
        <v>DISTRIBUCION VOLUMEN X CRITERIO (kg ó litros).Pastas Ing.DE 60 A 75 AÑOS</v>
      </c>
      <c r="B240">
        <v>0</v>
      </c>
      <c r="C240">
        <v>0</v>
      </c>
      <c r="D240" t="s">
        <v>160</v>
      </c>
      <c r="E240">
        <v>37.510904315650599</v>
      </c>
      <c r="F240">
        <v>13.28225006427051</v>
      </c>
      <c r="G240">
        <v>41.875350703510414</v>
      </c>
      <c r="H240">
        <v>0</v>
      </c>
      <c r="I240">
        <v>0</v>
      </c>
      <c r="J240">
        <v>0</v>
      </c>
    </row>
    <row r="241" spans="1:10" x14ac:dyDescent="0.35">
      <c r="A241" s="21" t="str">
        <f>B2&amp;C218&amp;D241</f>
        <v>DISTRIBUCION VOLUMEN X CRITERIO (kg ó litros).Pastas Ing.ALTA Y MEDIA ALTA</v>
      </c>
      <c r="B241">
        <v>0</v>
      </c>
      <c r="C241">
        <v>0</v>
      </c>
      <c r="D241" t="s">
        <v>161</v>
      </c>
      <c r="E241">
        <v>15.805341250085196</v>
      </c>
      <c r="F241">
        <v>46.500482539983196</v>
      </c>
      <c r="G241">
        <v>30.914796791547094</v>
      </c>
      <c r="H241">
        <v>0</v>
      </c>
      <c r="I241">
        <v>0</v>
      </c>
      <c r="J241">
        <v>0</v>
      </c>
    </row>
    <row r="242" spans="1:10" x14ac:dyDescent="0.35">
      <c r="A242" s="21" t="str">
        <f>B2&amp;C218&amp;D242</f>
        <v>DISTRIBUCION VOLUMEN X CRITERIO (kg ó litros).Pastas Ing.MEDIA</v>
      </c>
      <c r="B242">
        <v>0</v>
      </c>
      <c r="C242">
        <v>0</v>
      </c>
      <c r="D242" t="s">
        <v>162</v>
      </c>
      <c r="E242">
        <v>56.354791149591179</v>
      </c>
      <c r="F242">
        <v>26.166685694894998</v>
      </c>
      <c r="G242">
        <v>46.225290585032624</v>
      </c>
      <c r="H242">
        <v>0</v>
      </c>
      <c r="I242">
        <v>0</v>
      </c>
      <c r="J242">
        <v>0</v>
      </c>
    </row>
    <row r="243" spans="1:10" x14ac:dyDescent="0.35">
      <c r="A243" s="21" t="str">
        <f>B2&amp;C218&amp;D243</f>
        <v>DISTRIBUCION VOLUMEN X CRITERIO (kg ó litros).Pastas Ing.MEDIA BAJA</v>
      </c>
      <c r="B243">
        <v>0</v>
      </c>
      <c r="C243">
        <v>0</v>
      </c>
      <c r="D243" t="s">
        <v>163</v>
      </c>
      <c r="E243">
        <v>22.026529675234862</v>
      </c>
      <c r="F243">
        <v>19.984822084559241</v>
      </c>
      <c r="G243">
        <v>15.79508655236927</v>
      </c>
      <c r="H243">
        <v>0</v>
      </c>
      <c r="I243">
        <v>0</v>
      </c>
      <c r="J243">
        <v>0</v>
      </c>
    </row>
    <row r="244" spans="1:10" x14ac:dyDescent="0.35">
      <c r="A244" s="21" t="str">
        <f>B2&amp;C218&amp;D244</f>
        <v>DISTRIBUCION VOLUMEN X CRITERIO (kg ó litros).Pastas Ing.BAJA</v>
      </c>
      <c r="B244">
        <v>0</v>
      </c>
      <c r="C244">
        <v>0</v>
      </c>
      <c r="D244" t="s">
        <v>164</v>
      </c>
      <c r="E244">
        <v>5.8133468455026946</v>
      </c>
      <c r="F244">
        <v>7.3480101551949577</v>
      </c>
      <c r="G244">
        <v>7.0648250073650667</v>
      </c>
      <c r="H244">
        <v>0</v>
      </c>
      <c r="I244">
        <v>0</v>
      </c>
      <c r="J244">
        <v>0</v>
      </c>
    </row>
    <row r="245" spans="1:10" x14ac:dyDescent="0.35">
      <c r="A245" s="21" t="str">
        <f>B2&amp;C245&amp;D245</f>
        <v>DISTRIBUCION VOLUMEN X CRITERIO (kg ó litros).Arroz Ing.T.ESPAÑA</v>
      </c>
      <c r="B245">
        <v>0</v>
      </c>
      <c r="C245" t="s">
        <v>124</v>
      </c>
      <c r="D245" t="s">
        <v>59</v>
      </c>
      <c r="E245">
        <v>100</v>
      </c>
      <c r="F245">
        <v>100</v>
      </c>
      <c r="G245">
        <v>100</v>
      </c>
      <c r="H245">
        <v>0</v>
      </c>
      <c r="I245">
        <v>0</v>
      </c>
      <c r="J245">
        <v>0</v>
      </c>
    </row>
    <row r="246" spans="1:10" x14ac:dyDescent="0.35">
      <c r="A246" s="21" t="str">
        <f>B2&amp;C245&amp;D246</f>
        <v>DISTRIBUCION VOLUMEN X CRITERIO (kg ó litros).Arroz Ing.BCN AM</v>
      </c>
      <c r="B246">
        <v>0</v>
      </c>
      <c r="C246">
        <v>0</v>
      </c>
      <c r="D246" t="s">
        <v>147</v>
      </c>
      <c r="E246">
        <v>6.030205082070208</v>
      </c>
      <c r="F246">
        <v>8.4677022605431294</v>
      </c>
      <c r="G246">
        <v>9.3429322149875649</v>
      </c>
      <c r="H246">
        <v>0</v>
      </c>
      <c r="I246">
        <v>0</v>
      </c>
      <c r="J246">
        <v>0</v>
      </c>
    </row>
    <row r="247" spans="1:10" x14ac:dyDescent="0.35">
      <c r="A247" s="21" t="str">
        <f>B2&amp;C245&amp;D247</f>
        <v>DISTRIBUCION VOLUMEN X CRITERIO (kg ó litros).Arroz Ing.REST.CAT ARAGON</v>
      </c>
      <c r="B247">
        <v>0</v>
      </c>
      <c r="C247">
        <v>0</v>
      </c>
      <c r="D247" t="s">
        <v>148</v>
      </c>
      <c r="E247">
        <v>8.7366820168432646</v>
      </c>
      <c r="F247">
        <v>17.060696251712532</v>
      </c>
      <c r="G247">
        <v>12.25251937091012</v>
      </c>
      <c r="H247">
        <v>0</v>
      </c>
      <c r="I247">
        <v>0</v>
      </c>
      <c r="J247">
        <v>0</v>
      </c>
    </row>
    <row r="248" spans="1:10" x14ac:dyDescent="0.35">
      <c r="A248" s="21" t="str">
        <f>B2&amp;C245&amp;D248</f>
        <v>DISTRIBUCION VOLUMEN X CRITERIO (kg ó litros).Arroz Ing.LEVANTE</v>
      </c>
      <c r="B248">
        <v>0</v>
      </c>
      <c r="C248">
        <v>0</v>
      </c>
      <c r="D248" t="s">
        <v>149</v>
      </c>
      <c r="E248">
        <v>19.787685967107077</v>
      </c>
      <c r="F248">
        <v>20.685572083511168</v>
      </c>
      <c r="G248">
        <v>16.403474493281106</v>
      </c>
      <c r="H248">
        <v>0</v>
      </c>
      <c r="I248">
        <v>0</v>
      </c>
      <c r="J248">
        <v>0</v>
      </c>
    </row>
    <row r="249" spans="1:10" x14ac:dyDescent="0.35">
      <c r="A249" s="21" t="str">
        <f>B2&amp;C245&amp;D249</f>
        <v>DISTRIBUCION VOLUMEN X CRITERIO (kg ó litros).Arroz Ing.ANDALUCIA</v>
      </c>
      <c r="B249">
        <v>0</v>
      </c>
      <c r="C249">
        <v>0</v>
      </c>
      <c r="D249" t="s">
        <v>150</v>
      </c>
      <c r="E249">
        <v>18.825255191729795</v>
      </c>
      <c r="F249">
        <v>13.089571630694275</v>
      </c>
      <c r="G249">
        <v>11.544336488901461</v>
      </c>
      <c r="H249">
        <v>0</v>
      </c>
      <c r="I249">
        <v>0</v>
      </c>
      <c r="J249">
        <v>0</v>
      </c>
    </row>
    <row r="250" spans="1:10" x14ac:dyDescent="0.35">
      <c r="A250" s="21" t="str">
        <f>B2&amp;C245&amp;D250</f>
        <v>DISTRIBUCION VOLUMEN X CRITERIO (kg ó litros).Arroz Ing.MDD AM</v>
      </c>
      <c r="B250">
        <v>0</v>
      </c>
      <c r="C250">
        <v>0</v>
      </c>
      <c r="D250" t="s">
        <v>151</v>
      </c>
      <c r="E250">
        <v>19.888561667419829</v>
      </c>
      <c r="F250">
        <v>20.511426590190219</v>
      </c>
      <c r="G250">
        <v>28.157968088962431</v>
      </c>
      <c r="H250">
        <v>0</v>
      </c>
      <c r="I250">
        <v>0</v>
      </c>
      <c r="J250">
        <v>0</v>
      </c>
    </row>
    <row r="251" spans="1:10" x14ac:dyDescent="0.35">
      <c r="A251" s="21" t="str">
        <f>B2&amp;C245&amp;D251</f>
        <v>DISTRIBUCION VOLUMEN X CRITERIO (kg ó litros).Arroz Ing.RTO CENTRO</v>
      </c>
      <c r="B251">
        <v>0</v>
      </c>
      <c r="C251">
        <v>0</v>
      </c>
      <c r="D251" t="s">
        <v>152</v>
      </c>
      <c r="E251">
        <v>12.538464508650705</v>
      </c>
      <c r="F251">
        <v>5.0519160652315929</v>
      </c>
      <c r="G251">
        <v>8.7150169712375121</v>
      </c>
      <c r="H251">
        <v>0</v>
      </c>
      <c r="I251">
        <v>0</v>
      </c>
      <c r="J251">
        <v>0</v>
      </c>
    </row>
    <row r="252" spans="1:10" x14ac:dyDescent="0.35">
      <c r="A252" s="21" t="str">
        <f>B2&amp;C245&amp;D252</f>
        <v>DISTRIBUCION VOLUMEN X CRITERIO (kg ó litros).Arroz Ing.NORTE-CENTRO</v>
      </c>
      <c r="B252">
        <v>0</v>
      </c>
      <c r="C252">
        <v>0</v>
      </c>
      <c r="D252" t="s">
        <v>153</v>
      </c>
      <c r="E252">
        <v>11.885614202077036</v>
      </c>
      <c r="F252">
        <v>12.431489265351214</v>
      </c>
      <c r="G252">
        <v>8.9274273825280339</v>
      </c>
      <c r="H252">
        <v>0</v>
      </c>
      <c r="I252">
        <v>0</v>
      </c>
      <c r="J252">
        <v>0</v>
      </c>
    </row>
    <row r="253" spans="1:10" x14ac:dyDescent="0.35">
      <c r="A253" s="21" t="str">
        <f>B2&amp;C245&amp;D253</f>
        <v>DISTRIBUCION VOLUMEN X CRITERIO (kg ó litros).Arroz Ing.NOROESTE</v>
      </c>
      <c r="B253">
        <v>0</v>
      </c>
      <c r="C253">
        <v>0</v>
      </c>
      <c r="D253" t="s">
        <v>154</v>
      </c>
      <c r="E253">
        <v>2.3075341924593422</v>
      </c>
      <c r="F253">
        <v>2.701636883201032</v>
      </c>
      <c r="G253">
        <v>4.6563195889692679</v>
      </c>
      <c r="H253">
        <v>0</v>
      </c>
      <c r="I253">
        <v>0</v>
      </c>
      <c r="J253">
        <v>0</v>
      </c>
    </row>
    <row r="254" spans="1:10" x14ac:dyDescent="0.35">
      <c r="A254" s="21" t="str">
        <f>B2&amp;C245&amp;D254</f>
        <v>DISTRIBUCION VOLUMEN X CRITERIO (kg ó litros).Arroz Ing.&lt;2MIL</v>
      </c>
      <c r="B254">
        <v>0</v>
      </c>
      <c r="C254">
        <v>0</v>
      </c>
      <c r="D254" t="s">
        <v>29</v>
      </c>
      <c r="E254">
        <v>3.6830678236290679</v>
      </c>
      <c r="F254">
        <v>1.5885322561737052</v>
      </c>
      <c r="G254">
        <v>2.0899623964202045</v>
      </c>
      <c r="H254">
        <v>0</v>
      </c>
      <c r="I254">
        <v>0</v>
      </c>
      <c r="J254">
        <v>0</v>
      </c>
    </row>
    <row r="255" spans="1:10" x14ac:dyDescent="0.35">
      <c r="A255" s="21" t="str">
        <f>B2&amp;C245&amp;D255</f>
        <v>DISTRIBUCION VOLUMEN X CRITERIO (kg ó litros).Arroz Ing.2-5MIL</v>
      </c>
      <c r="B255">
        <v>0</v>
      </c>
      <c r="C255">
        <v>0</v>
      </c>
      <c r="D255" t="s">
        <v>32</v>
      </c>
      <c r="E255">
        <v>13.931501746724607</v>
      </c>
      <c r="F255">
        <v>7.2127154571239176</v>
      </c>
      <c r="G255">
        <v>8.9185233191205011</v>
      </c>
      <c r="H255">
        <v>0</v>
      </c>
      <c r="I255">
        <v>0</v>
      </c>
      <c r="J255">
        <v>0</v>
      </c>
    </row>
    <row r="256" spans="1:10" x14ac:dyDescent="0.35">
      <c r="A256" s="21" t="str">
        <f>B2&amp;C245&amp;D256</f>
        <v>DISTRIBUCION VOLUMEN X CRITERIO (kg ó litros).Arroz Ing.5-10MIL</v>
      </c>
      <c r="B256">
        <v>0</v>
      </c>
      <c r="C256">
        <v>0</v>
      </c>
      <c r="D256" t="s">
        <v>34</v>
      </c>
      <c r="E256">
        <v>5.1458912568746138</v>
      </c>
      <c r="F256">
        <v>7.3531479658248964</v>
      </c>
      <c r="G256">
        <v>4.9720854353762212</v>
      </c>
      <c r="H256">
        <v>0</v>
      </c>
      <c r="I256">
        <v>0</v>
      </c>
      <c r="J256">
        <v>0</v>
      </c>
    </row>
    <row r="257" spans="1:10" x14ac:dyDescent="0.35">
      <c r="A257" s="21" t="str">
        <f>B2&amp;C245&amp;D257</f>
        <v>DISTRIBUCION VOLUMEN X CRITERIO (kg ó litros).Arroz Ing.10-30MIL</v>
      </c>
      <c r="B257">
        <v>0</v>
      </c>
      <c r="C257">
        <v>0</v>
      </c>
      <c r="D257" t="s">
        <v>36</v>
      </c>
      <c r="E257">
        <v>9.542717819032287</v>
      </c>
      <c r="F257">
        <v>13.645480452297356</v>
      </c>
      <c r="G257">
        <v>18.24459003292349</v>
      </c>
      <c r="H257">
        <v>0</v>
      </c>
      <c r="I257">
        <v>0</v>
      </c>
      <c r="J257">
        <v>0</v>
      </c>
    </row>
    <row r="258" spans="1:10" x14ac:dyDescent="0.35">
      <c r="A258" s="21" t="str">
        <f>B2&amp;C245&amp;D258</f>
        <v>DISTRIBUCION VOLUMEN X CRITERIO (kg ó litros).Arroz Ing.30-100MIL</v>
      </c>
      <c r="B258">
        <v>0</v>
      </c>
      <c r="C258">
        <v>0</v>
      </c>
      <c r="D258" t="s">
        <v>38</v>
      </c>
      <c r="E258">
        <v>27.961836206402442</v>
      </c>
      <c r="F258">
        <v>27.525181456781141</v>
      </c>
      <c r="G258">
        <v>12.181209507022794</v>
      </c>
      <c r="H258">
        <v>0</v>
      </c>
      <c r="I258">
        <v>0</v>
      </c>
      <c r="J258">
        <v>0</v>
      </c>
    </row>
    <row r="259" spans="1:10" x14ac:dyDescent="0.35">
      <c r="A259" s="21" t="str">
        <f>B2&amp;C245&amp;D259</f>
        <v>DISTRIBUCION VOLUMEN X CRITERIO (kg ó litros).Arroz Ing.100-200MIL</v>
      </c>
      <c r="B259">
        <v>0</v>
      </c>
      <c r="C259">
        <v>0</v>
      </c>
      <c r="D259" t="s">
        <v>40</v>
      </c>
      <c r="E259">
        <v>8.3605135170119169</v>
      </c>
      <c r="F259">
        <v>11.06552316218829</v>
      </c>
      <c r="G259">
        <v>9.4988155014795552</v>
      </c>
      <c r="H259">
        <v>0</v>
      </c>
      <c r="I259">
        <v>0</v>
      </c>
      <c r="J259">
        <v>0</v>
      </c>
    </row>
    <row r="260" spans="1:10" x14ac:dyDescent="0.35">
      <c r="A260" s="21" t="str">
        <f>B2&amp;C245&amp;D260</f>
        <v>DISTRIBUCION VOLUMEN X CRITERIO (kg ó litros).Arroz Ing.200-500MIL</v>
      </c>
      <c r="B260">
        <v>0</v>
      </c>
      <c r="C260">
        <v>0</v>
      </c>
      <c r="D260" t="s">
        <v>42</v>
      </c>
      <c r="E260">
        <v>10.981530296723781</v>
      </c>
      <c r="F260">
        <v>13.469808636419121</v>
      </c>
      <c r="G260">
        <v>14.227764671233182</v>
      </c>
      <c r="H260">
        <v>0</v>
      </c>
      <c r="I260">
        <v>0</v>
      </c>
      <c r="J260">
        <v>0</v>
      </c>
    </row>
    <row r="261" spans="1:10" x14ac:dyDescent="0.35">
      <c r="A261" s="21" t="str">
        <f>B2&amp;C245&amp;D261</f>
        <v>DISTRIBUCION VOLUMEN X CRITERIO (kg ó litros).Arroz Ing.&gt;500MIL</v>
      </c>
      <c r="B261">
        <v>0</v>
      </c>
      <c r="C261">
        <v>0</v>
      </c>
      <c r="D261" t="s">
        <v>44</v>
      </c>
      <c r="E261">
        <v>20.39295038630183</v>
      </c>
      <c r="F261">
        <v>18.139621575039943</v>
      </c>
      <c r="G261">
        <v>29.867057374958332</v>
      </c>
      <c r="H261">
        <v>0</v>
      </c>
      <c r="I261">
        <v>0</v>
      </c>
      <c r="J261">
        <v>0</v>
      </c>
    </row>
    <row r="262" spans="1:10" x14ac:dyDescent="0.35">
      <c r="A262" s="21" t="str">
        <f>B2&amp;C245&amp;D262</f>
        <v>DISTRIBUCION VOLUMEN X CRITERIO (kg ó litros).Arroz Ing.DE 15 A 19 AÑOS</v>
      </c>
      <c r="B262">
        <v>0</v>
      </c>
      <c r="C262">
        <v>0</v>
      </c>
      <c r="D262" t="s">
        <v>155</v>
      </c>
      <c r="E262">
        <v>0.75630116254819468</v>
      </c>
      <c r="F262">
        <v>5.914791494582385</v>
      </c>
      <c r="G262" t="s">
        <v>168</v>
      </c>
      <c r="H262">
        <v>0</v>
      </c>
      <c r="I262">
        <v>0</v>
      </c>
      <c r="J262">
        <v>0</v>
      </c>
    </row>
    <row r="263" spans="1:10" x14ac:dyDescent="0.35">
      <c r="A263" s="21" t="str">
        <f>B2&amp;C245&amp;D263</f>
        <v>DISTRIBUCION VOLUMEN X CRITERIO (kg ó litros).Arroz Ing.DE 20 A 24 AÑOS</v>
      </c>
      <c r="B263">
        <v>0</v>
      </c>
      <c r="C263">
        <v>0</v>
      </c>
      <c r="D263" t="s">
        <v>156</v>
      </c>
      <c r="E263">
        <v>2.5534561330628054</v>
      </c>
      <c r="F263">
        <v>11.732958826894357</v>
      </c>
      <c r="G263">
        <v>4.488557833961452</v>
      </c>
      <c r="H263">
        <v>0</v>
      </c>
      <c r="I263">
        <v>0</v>
      </c>
      <c r="J263">
        <v>0</v>
      </c>
    </row>
    <row r="264" spans="1:10" x14ac:dyDescent="0.35">
      <c r="A264" s="21" t="str">
        <f>B2&amp;C245&amp;D264</f>
        <v>DISTRIBUCION VOLUMEN X CRITERIO (kg ó litros).Arroz Ing.DE 25 A 34 AÑOS</v>
      </c>
      <c r="B264">
        <v>0</v>
      </c>
      <c r="C264">
        <v>0</v>
      </c>
      <c r="D264" t="s">
        <v>157</v>
      </c>
      <c r="E264">
        <v>12.551459612970481</v>
      </c>
      <c r="F264">
        <v>10.614347081362963</v>
      </c>
      <c r="G264">
        <v>12.9182973935453</v>
      </c>
      <c r="H264">
        <v>0</v>
      </c>
      <c r="I264">
        <v>0</v>
      </c>
      <c r="J264">
        <v>0</v>
      </c>
    </row>
    <row r="265" spans="1:10" x14ac:dyDescent="0.35">
      <c r="A265" s="21" t="str">
        <f>B2&amp;C245&amp;D265</f>
        <v>DISTRIBUCION VOLUMEN X CRITERIO (kg ó litros).Arroz Ing.DE 35 A 49 AÑOS</v>
      </c>
      <c r="B265">
        <v>0</v>
      </c>
      <c r="C265">
        <v>0</v>
      </c>
      <c r="D265" t="s">
        <v>158</v>
      </c>
      <c r="E265">
        <v>35.440652255901369</v>
      </c>
      <c r="F265">
        <v>30.701508048156072</v>
      </c>
      <c r="G265">
        <v>37.683954127893323</v>
      </c>
      <c r="H265">
        <v>0</v>
      </c>
      <c r="I265">
        <v>0</v>
      </c>
      <c r="J265">
        <v>0</v>
      </c>
    </row>
    <row r="266" spans="1:10" x14ac:dyDescent="0.35">
      <c r="A266" s="21" t="str">
        <f>B2&amp;C245&amp;D266</f>
        <v>DISTRIBUCION VOLUMEN X CRITERIO (kg ó litros).Arroz Ing.DE 50 A 59 AÑOS</v>
      </c>
      <c r="B266">
        <v>0</v>
      </c>
      <c r="C266">
        <v>0</v>
      </c>
      <c r="D266" t="s">
        <v>159</v>
      </c>
      <c r="E266">
        <v>18.633576455334016</v>
      </c>
      <c r="F266">
        <v>21.385942671076887</v>
      </c>
      <c r="G266">
        <v>14.512128729018304</v>
      </c>
      <c r="H266">
        <v>0</v>
      </c>
      <c r="I266">
        <v>0</v>
      </c>
      <c r="J266">
        <v>0</v>
      </c>
    </row>
    <row r="267" spans="1:10" x14ac:dyDescent="0.35">
      <c r="A267" s="21" t="str">
        <f>B2&amp;C245&amp;D267</f>
        <v>DISTRIBUCION VOLUMEN X CRITERIO (kg ó litros).Arroz Ing.DE 60 A 75 AÑOS</v>
      </c>
      <c r="B267">
        <v>0</v>
      </c>
      <c r="C267">
        <v>0</v>
      </c>
      <c r="D267" t="s">
        <v>160</v>
      </c>
      <c r="E267">
        <v>30.0645572085404</v>
      </c>
      <c r="F267">
        <v>19.650460932843846</v>
      </c>
      <c r="G267">
        <v>30.397061009105091</v>
      </c>
      <c r="H267">
        <v>0</v>
      </c>
      <c r="I267">
        <v>0</v>
      </c>
      <c r="J267">
        <v>0</v>
      </c>
    </row>
    <row r="268" spans="1:10" x14ac:dyDescent="0.35">
      <c r="A268" s="21" t="str">
        <f>B2&amp;C245&amp;D268</f>
        <v>DISTRIBUCION VOLUMEN X CRITERIO (kg ó litros).Arroz Ing.ALTA Y MEDIA ALTA</v>
      </c>
      <c r="B268">
        <v>0</v>
      </c>
      <c r="C268">
        <v>0</v>
      </c>
      <c r="D268" t="s">
        <v>161</v>
      </c>
      <c r="E268">
        <v>20.301357553477061</v>
      </c>
      <c r="F268">
        <v>32.950067258597386</v>
      </c>
      <c r="G268">
        <v>27.156231545652567</v>
      </c>
      <c r="H268">
        <v>0</v>
      </c>
      <c r="I268">
        <v>0</v>
      </c>
      <c r="J268">
        <v>0</v>
      </c>
    </row>
    <row r="269" spans="1:10" x14ac:dyDescent="0.35">
      <c r="A269" s="21" t="str">
        <f>B2&amp;C245&amp;D269</f>
        <v>DISTRIBUCION VOLUMEN X CRITERIO (kg ó litros).Arroz Ing.MEDIA</v>
      </c>
      <c r="B269">
        <v>0</v>
      </c>
      <c r="C269">
        <v>0</v>
      </c>
      <c r="D269" t="s">
        <v>162</v>
      </c>
      <c r="E269">
        <v>44.575838339132567</v>
      </c>
      <c r="F269">
        <v>23.328427009756126</v>
      </c>
      <c r="G269">
        <v>27.124387375677227</v>
      </c>
      <c r="H269">
        <v>0</v>
      </c>
      <c r="I269">
        <v>0</v>
      </c>
      <c r="J269">
        <v>0</v>
      </c>
    </row>
    <row r="270" spans="1:10" x14ac:dyDescent="0.35">
      <c r="A270" s="21" t="str">
        <f>B2&amp;C245&amp;D270</f>
        <v>DISTRIBUCION VOLUMEN X CRITERIO (kg ó litros).Arroz Ing.MEDIA BAJA</v>
      </c>
      <c r="B270">
        <v>0</v>
      </c>
      <c r="C270">
        <v>0</v>
      </c>
      <c r="D270" t="s">
        <v>163</v>
      </c>
      <c r="E270">
        <v>24.200087307440981</v>
      </c>
      <c r="F270">
        <v>31.131197597555737</v>
      </c>
      <c r="G270">
        <v>34.266417106496071</v>
      </c>
      <c r="H270">
        <v>0</v>
      </c>
      <c r="I270">
        <v>0</v>
      </c>
      <c r="J270">
        <v>0</v>
      </c>
    </row>
    <row r="271" spans="1:10" x14ac:dyDescent="0.35">
      <c r="A271" s="21" t="str">
        <f>B2&amp;C245&amp;D271</f>
        <v>DISTRIBUCION VOLUMEN X CRITERIO (kg ó litros).Arroz Ing.BAJA</v>
      </c>
      <c r="B271">
        <v>0</v>
      </c>
      <c r="C271">
        <v>0</v>
      </c>
      <c r="D271" t="s">
        <v>164</v>
      </c>
      <c r="E271">
        <v>10.922723914882686</v>
      </c>
      <c r="F271">
        <v>12.590318009859891</v>
      </c>
      <c r="G271">
        <v>11.452966008031268</v>
      </c>
      <c r="H271">
        <v>0</v>
      </c>
      <c r="I271">
        <v>0</v>
      </c>
      <c r="J271">
        <v>0</v>
      </c>
    </row>
    <row r="272" spans="1:10" x14ac:dyDescent="0.35">
      <c r="A272" s="21" t="str">
        <f>B2&amp;C272&amp;D272</f>
        <v>DISTRIBUCION VOLUMEN X CRITERIO (kg ó litros).Legumbres Ing.T.ESPAÑA</v>
      </c>
      <c r="B272">
        <v>0</v>
      </c>
      <c r="C272" t="s">
        <v>125</v>
      </c>
      <c r="D272" t="s">
        <v>59</v>
      </c>
      <c r="E272">
        <v>100</v>
      </c>
      <c r="F272">
        <v>100</v>
      </c>
      <c r="G272">
        <v>100</v>
      </c>
      <c r="H272">
        <v>0</v>
      </c>
      <c r="I272">
        <v>0</v>
      </c>
      <c r="J272">
        <v>0</v>
      </c>
    </row>
    <row r="273" spans="1:10" x14ac:dyDescent="0.35">
      <c r="A273" s="21" t="str">
        <f>B2&amp;C272&amp;D273</f>
        <v>DISTRIBUCION VOLUMEN X CRITERIO (kg ó litros).Legumbres Ing.BCN AM</v>
      </c>
      <c r="B273">
        <v>0</v>
      </c>
      <c r="C273">
        <v>0</v>
      </c>
      <c r="D273" t="s">
        <v>147</v>
      </c>
      <c r="E273">
        <v>6.1378389672078431</v>
      </c>
      <c r="F273">
        <v>11.253756151450363</v>
      </c>
      <c r="G273">
        <v>3.8567880572017614</v>
      </c>
      <c r="H273">
        <v>0</v>
      </c>
      <c r="I273">
        <v>0</v>
      </c>
      <c r="J273">
        <v>0</v>
      </c>
    </row>
    <row r="274" spans="1:10" x14ac:dyDescent="0.35">
      <c r="A274" s="21" t="str">
        <f>B2&amp;C272&amp;D274</f>
        <v>DISTRIBUCION VOLUMEN X CRITERIO (kg ó litros).Legumbres Ing.REST.CAT ARAGON</v>
      </c>
      <c r="B274">
        <v>0</v>
      </c>
      <c r="C274">
        <v>0</v>
      </c>
      <c r="D274" t="s">
        <v>148</v>
      </c>
      <c r="E274">
        <v>39.422476315449437</v>
      </c>
      <c r="F274">
        <v>8.1864747053627855</v>
      </c>
      <c r="G274">
        <v>34.328254262529441</v>
      </c>
      <c r="H274">
        <v>0</v>
      </c>
      <c r="I274">
        <v>0</v>
      </c>
      <c r="J274">
        <v>0</v>
      </c>
    </row>
    <row r="275" spans="1:10" x14ac:dyDescent="0.35">
      <c r="A275" s="21" t="str">
        <f>B2&amp;C272&amp;D275</f>
        <v>DISTRIBUCION VOLUMEN X CRITERIO (kg ó litros).Legumbres Ing.LEVANTE</v>
      </c>
      <c r="B275">
        <v>0</v>
      </c>
      <c r="C275">
        <v>0</v>
      </c>
      <c r="D275" t="s">
        <v>149</v>
      </c>
      <c r="E275">
        <v>6.054052940751375</v>
      </c>
      <c r="F275">
        <v>13.462336754118601</v>
      </c>
      <c r="G275">
        <v>4.9438746205073913</v>
      </c>
      <c r="H275">
        <v>0</v>
      </c>
      <c r="I275">
        <v>0</v>
      </c>
      <c r="J275">
        <v>0</v>
      </c>
    </row>
    <row r="276" spans="1:10" x14ac:dyDescent="0.35">
      <c r="A276" s="21" t="str">
        <f>B2&amp;C272&amp;D276</f>
        <v>DISTRIBUCION VOLUMEN X CRITERIO (kg ó litros).Legumbres Ing.ANDALUCIA</v>
      </c>
      <c r="B276">
        <v>0</v>
      </c>
      <c r="C276">
        <v>0</v>
      </c>
      <c r="D276" t="s">
        <v>150</v>
      </c>
      <c r="E276">
        <v>15.034591407569541</v>
      </c>
      <c r="F276">
        <v>3.9012385533049545</v>
      </c>
      <c r="G276">
        <v>2.5381070372966716</v>
      </c>
      <c r="H276">
        <v>0</v>
      </c>
      <c r="I276">
        <v>0</v>
      </c>
      <c r="J276">
        <v>0</v>
      </c>
    </row>
    <row r="277" spans="1:10" x14ac:dyDescent="0.35">
      <c r="A277" s="21" t="str">
        <f>B2&amp;C272&amp;D277</f>
        <v>DISTRIBUCION VOLUMEN X CRITERIO (kg ó litros).Legumbres Ing.MDD AM</v>
      </c>
      <c r="B277">
        <v>0</v>
      </c>
      <c r="C277">
        <v>0</v>
      </c>
      <c r="D277" t="s">
        <v>151</v>
      </c>
      <c r="E277">
        <v>11.023706470736537</v>
      </c>
      <c r="F277">
        <v>18.935613199246294</v>
      </c>
      <c r="G277">
        <v>27.692303889701137</v>
      </c>
      <c r="H277">
        <v>0</v>
      </c>
      <c r="I277">
        <v>0</v>
      </c>
      <c r="J277">
        <v>0</v>
      </c>
    </row>
    <row r="278" spans="1:10" x14ac:dyDescent="0.35">
      <c r="A278" s="21" t="str">
        <f>B2&amp;C272&amp;D278</f>
        <v>DISTRIBUCION VOLUMEN X CRITERIO (kg ó litros).Legumbres Ing.RTO CENTRO</v>
      </c>
      <c r="B278">
        <v>0</v>
      </c>
      <c r="C278">
        <v>0</v>
      </c>
      <c r="D278" t="s">
        <v>152</v>
      </c>
      <c r="E278">
        <v>9.4304730601986098</v>
      </c>
      <c r="F278">
        <v>1.003579321977744</v>
      </c>
      <c r="G278">
        <v>2.6090034676634626</v>
      </c>
      <c r="H278">
        <v>0</v>
      </c>
      <c r="I278">
        <v>0</v>
      </c>
      <c r="J278">
        <v>0</v>
      </c>
    </row>
    <row r="279" spans="1:10" x14ac:dyDescent="0.35">
      <c r="A279" s="21" t="str">
        <f>B2&amp;C272&amp;D279</f>
        <v>DISTRIBUCION VOLUMEN X CRITERIO (kg ó litros).Legumbres Ing.NORTE-CENTRO</v>
      </c>
      <c r="B279">
        <v>0</v>
      </c>
      <c r="C279">
        <v>0</v>
      </c>
      <c r="D279" t="s">
        <v>153</v>
      </c>
      <c r="E279">
        <v>0.92554723208161627</v>
      </c>
      <c r="F279">
        <v>15.600244587156043</v>
      </c>
      <c r="G279" t="s">
        <v>168</v>
      </c>
      <c r="H279">
        <v>0</v>
      </c>
      <c r="I279">
        <v>0</v>
      </c>
      <c r="J279">
        <v>0</v>
      </c>
    </row>
    <row r="280" spans="1:10" x14ac:dyDescent="0.35">
      <c r="A280" s="21" t="str">
        <f>B2&amp;C272&amp;D280</f>
        <v>DISTRIBUCION VOLUMEN X CRITERIO (kg ó litros).Legumbres Ing.NOROESTE</v>
      </c>
      <c r="B280">
        <v>0</v>
      </c>
      <c r="C280">
        <v>0</v>
      </c>
      <c r="D280" t="s">
        <v>154</v>
      </c>
      <c r="E280">
        <v>11.971320468321652</v>
      </c>
      <c r="F280">
        <v>27.656778936780423</v>
      </c>
      <c r="G280">
        <v>24.03166372171161</v>
      </c>
      <c r="H280">
        <v>0</v>
      </c>
      <c r="I280">
        <v>0</v>
      </c>
      <c r="J280">
        <v>0</v>
      </c>
    </row>
    <row r="281" spans="1:10" x14ac:dyDescent="0.35">
      <c r="A281" s="21" t="str">
        <f>B2&amp;C272&amp;D281</f>
        <v>DISTRIBUCION VOLUMEN X CRITERIO (kg ó litros).Legumbres Ing.&lt;2MIL</v>
      </c>
      <c r="B281">
        <v>0</v>
      </c>
      <c r="C281">
        <v>0</v>
      </c>
      <c r="D281" t="s">
        <v>29</v>
      </c>
      <c r="E281">
        <v>4.6879464122359629</v>
      </c>
      <c r="F281" t="s">
        <v>168</v>
      </c>
      <c r="G281" t="s">
        <v>168</v>
      </c>
      <c r="H281">
        <v>0</v>
      </c>
      <c r="I281">
        <v>0</v>
      </c>
      <c r="J281">
        <v>0</v>
      </c>
    </row>
    <row r="282" spans="1:10" x14ac:dyDescent="0.35">
      <c r="A282" s="21" t="str">
        <f>B2&amp;C272&amp;D282</f>
        <v>DISTRIBUCION VOLUMEN X CRITERIO (kg ó litros).Legumbres Ing.2-5MIL</v>
      </c>
      <c r="B282">
        <v>0</v>
      </c>
      <c r="C282">
        <v>0</v>
      </c>
      <c r="D282" t="s">
        <v>32</v>
      </c>
      <c r="E282">
        <v>33.670442506408719</v>
      </c>
      <c r="F282">
        <v>9.5439003129561115</v>
      </c>
      <c r="G282">
        <v>5.0100418758561078</v>
      </c>
      <c r="H282">
        <v>0</v>
      </c>
      <c r="I282">
        <v>0</v>
      </c>
      <c r="J282">
        <v>0</v>
      </c>
    </row>
    <row r="283" spans="1:10" x14ac:dyDescent="0.35">
      <c r="A283" s="21" t="str">
        <f>B2&amp;C272&amp;D283</f>
        <v>DISTRIBUCION VOLUMEN X CRITERIO (kg ó litros).Legumbres Ing.5-10MIL</v>
      </c>
      <c r="B283">
        <v>0</v>
      </c>
      <c r="C283">
        <v>0</v>
      </c>
      <c r="D283" t="s">
        <v>34</v>
      </c>
      <c r="E283">
        <v>8.3688958988082067</v>
      </c>
      <c r="F283">
        <v>10.695424655447679</v>
      </c>
      <c r="G283" t="s">
        <v>168</v>
      </c>
      <c r="H283">
        <v>0</v>
      </c>
      <c r="I283">
        <v>0</v>
      </c>
      <c r="J283">
        <v>0</v>
      </c>
    </row>
    <row r="284" spans="1:10" x14ac:dyDescent="0.35">
      <c r="A284" s="21" t="str">
        <f>B2&amp;C272&amp;D284</f>
        <v>DISTRIBUCION VOLUMEN X CRITERIO (kg ó litros).Legumbres Ing.10-30MIL</v>
      </c>
      <c r="B284">
        <v>0</v>
      </c>
      <c r="C284">
        <v>0</v>
      </c>
      <c r="D284" t="s">
        <v>36</v>
      </c>
      <c r="E284">
        <v>10.915609672653535</v>
      </c>
      <c r="F284">
        <v>23.329688558753965</v>
      </c>
      <c r="G284">
        <v>5.189647539282122</v>
      </c>
      <c r="H284">
        <v>0</v>
      </c>
      <c r="I284">
        <v>0</v>
      </c>
      <c r="J284">
        <v>0</v>
      </c>
    </row>
    <row r="285" spans="1:10" x14ac:dyDescent="0.35">
      <c r="A285" s="21" t="str">
        <f>B2&amp;C272&amp;D285</f>
        <v>DISTRIBUCION VOLUMEN X CRITERIO (kg ó litros).Legumbres Ing.30-100MIL</v>
      </c>
      <c r="B285">
        <v>0</v>
      </c>
      <c r="C285">
        <v>0</v>
      </c>
      <c r="D285" t="s">
        <v>38</v>
      </c>
      <c r="E285">
        <v>9.9715530571073145</v>
      </c>
      <c r="F285">
        <v>27.612573393703549</v>
      </c>
      <c r="G285">
        <v>8.592696794340247</v>
      </c>
      <c r="H285">
        <v>0</v>
      </c>
      <c r="I285">
        <v>0</v>
      </c>
      <c r="J285">
        <v>0</v>
      </c>
    </row>
    <row r="286" spans="1:10" x14ac:dyDescent="0.35">
      <c r="A286" s="21" t="str">
        <f>B2&amp;C272&amp;D286</f>
        <v>DISTRIBUCION VOLUMEN X CRITERIO (kg ó litros).Legumbres Ing.100-200MIL</v>
      </c>
      <c r="B286">
        <v>0</v>
      </c>
      <c r="C286">
        <v>0</v>
      </c>
      <c r="D286" t="s">
        <v>40</v>
      </c>
      <c r="E286">
        <v>6.3247280982498735</v>
      </c>
      <c r="F286">
        <v>3.2651671752224485</v>
      </c>
      <c r="G286">
        <v>39.588797408280264</v>
      </c>
      <c r="H286">
        <v>0</v>
      </c>
      <c r="I286">
        <v>0</v>
      </c>
      <c r="J286">
        <v>0</v>
      </c>
    </row>
    <row r="287" spans="1:10" x14ac:dyDescent="0.35">
      <c r="A287" s="21" t="str">
        <f>B2&amp;C272&amp;D287</f>
        <v>DISTRIBUCION VOLUMEN X CRITERIO (kg ó litros).Legumbres Ing.200-500MIL</v>
      </c>
      <c r="B287">
        <v>0</v>
      </c>
      <c r="C287">
        <v>0</v>
      </c>
      <c r="D287" t="s">
        <v>42</v>
      </c>
      <c r="E287">
        <v>9.4285027747291839</v>
      </c>
      <c r="F287">
        <v>4.5280401814059452</v>
      </c>
      <c r="G287">
        <v>14.455865365495402</v>
      </c>
      <c r="H287">
        <v>0</v>
      </c>
      <c r="I287">
        <v>0</v>
      </c>
      <c r="J287">
        <v>0</v>
      </c>
    </row>
    <row r="288" spans="1:10" x14ac:dyDescent="0.35">
      <c r="A288" s="21" t="str">
        <f>B2&amp;C272&amp;D288</f>
        <v>DISTRIBUCION VOLUMEN X CRITERIO (kg ó litros).Legumbres Ing.&gt;500MIL</v>
      </c>
      <c r="B288">
        <v>0</v>
      </c>
      <c r="C288">
        <v>0</v>
      </c>
      <c r="D288" t="s">
        <v>44</v>
      </c>
      <c r="E288">
        <v>16.632327584334245</v>
      </c>
      <c r="F288">
        <v>21.025226286766973</v>
      </c>
      <c r="G288">
        <v>27.16294360166307</v>
      </c>
      <c r="H288">
        <v>0</v>
      </c>
      <c r="I288">
        <v>0</v>
      </c>
      <c r="J288">
        <v>0</v>
      </c>
    </row>
    <row r="289" spans="1:10" x14ac:dyDescent="0.35">
      <c r="A289" s="21" t="str">
        <f>B2&amp;C272&amp;D289</f>
        <v>DISTRIBUCION VOLUMEN X CRITERIO (kg ó litros).Legumbres Ing.DE 15 A 19 AÑOS</v>
      </c>
      <c r="B289">
        <v>0</v>
      </c>
      <c r="C289">
        <v>0</v>
      </c>
      <c r="D289" t="s">
        <v>155</v>
      </c>
      <c r="E289" t="s">
        <v>168</v>
      </c>
      <c r="F289" t="s">
        <v>168</v>
      </c>
      <c r="G289" t="s">
        <v>168</v>
      </c>
      <c r="H289">
        <v>0</v>
      </c>
      <c r="I289">
        <v>0</v>
      </c>
      <c r="J289">
        <v>0</v>
      </c>
    </row>
    <row r="290" spans="1:10" x14ac:dyDescent="0.35">
      <c r="A290" s="21" t="str">
        <f>B2&amp;C272&amp;D290</f>
        <v>DISTRIBUCION VOLUMEN X CRITERIO (kg ó litros).Legumbres Ing.DE 20 A 24 AÑOS</v>
      </c>
      <c r="B290">
        <v>0</v>
      </c>
      <c r="C290">
        <v>0</v>
      </c>
      <c r="D290" t="s">
        <v>156</v>
      </c>
      <c r="E290">
        <v>0.12787170710163279</v>
      </c>
      <c r="F290">
        <v>4.9048178752826983</v>
      </c>
      <c r="G290">
        <v>1.403757560243325</v>
      </c>
      <c r="H290">
        <v>0</v>
      </c>
      <c r="I290">
        <v>0</v>
      </c>
      <c r="J290">
        <v>0</v>
      </c>
    </row>
    <row r="291" spans="1:10" x14ac:dyDescent="0.35">
      <c r="A291" s="21" t="str">
        <f>B2&amp;C272&amp;D291</f>
        <v>DISTRIBUCION VOLUMEN X CRITERIO (kg ó litros).Legumbres Ing.DE 25 A 34 AÑOS</v>
      </c>
      <c r="B291">
        <v>0</v>
      </c>
      <c r="C291">
        <v>0</v>
      </c>
      <c r="D291" t="s">
        <v>157</v>
      </c>
      <c r="E291">
        <v>11.067400970742192</v>
      </c>
      <c r="F291">
        <v>13.332764663088739</v>
      </c>
      <c r="G291">
        <v>3.8378820678045877</v>
      </c>
      <c r="H291">
        <v>0</v>
      </c>
      <c r="I291">
        <v>0</v>
      </c>
      <c r="J291">
        <v>0</v>
      </c>
    </row>
    <row r="292" spans="1:10" x14ac:dyDescent="0.35">
      <c r="A292" s="21" t="str">
        <f>B2&amp;C272&amp;D292</f>
        <v>DISTRIBUCION VOLUMEN X CRITERIO (kg ó litros).Legumbres Ing.DE 35 A 49 AÑOS</v>
      </c>
      <c r="B292">
        <v>0</v>
      </c>
      <c r="C292">
        <v>0</v>
      </c>
      <c r="D292" t="s">
        <v>158</v>
      </c>
      <c r="E292">
        <v>54.42589673637125</v>
      </c>
      <c r="F292">
        <v>20.929111830062659</v>
      </c>
      <c r="G292">
        <v>30.570717912248835</v>
      </c>
      <c r="H292">
        <v>0</v>
      </c>
      <c r="I292">
        <v>0</v>
      </c>
      <c r="J292">
        <v>0</v>
      </c>
    </row>
    <row r="293" spans="1:10" x14ac:dyDescent="0.35">
      <c r="A293" s="21" t="str">
        <f>B2&amp;C272&amp;D293</f>
        <v>DISTRIBUCION VOLUMEN X CRITERIO (kg ó litros).Legumbres Ing.DE 50 A 59 AÑOS</v>
      </c>
      <c r="B293">
        <v>0</v>
      </c>
      <c r="C293">
        <v>0</v>
      </c>
      <c r="D293" t="s">
        <v>159</v>
      </c>
      <c r="E293">
        <v>19.858442283092355</v>
      </c>
      <c r="F293">
        <v>33.779556042169844</v>
      </c>
      <c r="G293">
        <v>5.6717469733176893</v>
      </c>
      <c r="H293">
        <v>0</v>
      </c>
      <c r="I293">
        <v>0</v>
      </c>
      <c r="J293">
        <v>0</v>
      </c>
    </row>
    <row r="294" spans="1:10" x14ac:dyDescent="0.35">
      <c r="A294" s="21" t="str">
        <f>B2&amp;C272&amp;D294</f>
        <v>DISTRIBUCION VOLUMEN X CRITERIO (kg ó litros).Legumbres Ing.DE 60 A 75 AÑOS</v>
      </c>
      <c r="B294">
        <v>0</v>
      </c>
      <c r="C294">
        <v>0</v>
      </c>
      <c r="D294" t="s">
        <v>160</v>
      </c>
      <c r="E294">
        <v>14.520374863989227</v>
      </c>
      <c r="F294">
        <v>27.053772621363535</v>
      </c>
      <c r="G294">
        <v>58.51589095494608</v>
      </c>
      <c r="H294">
        <v>0</v>
      </c>
      <c r="I294">
        <v>0</v>
      </c>
      <c r="J294">
        <v>0</v>
      </c>
    </row>
    <row r="295" spans="1:10" x14ac:dyDescent="0.35">
      <c r="A295" s="21" t="str">
        <f>B2&amp;C272&amp;D295</f>
        <v>DISTRIBUCION VOLUMEN X CRITERIO (kg ó litros).Legumbres Ing.ALTA Y MEDIA ALTA</v>
      </c>
      <c r="B295">
        <v>0</v>
      </c>
      <c r="C295">
        <v>0</v>
      </c>
      <c r="D295" t="s">
        <v>161</v>
      </c>
      <c r="E295">
        <v>19.566556505569377</v>
      </c>
      <c r="F295">
        <v>25.928632631471483</v>
      </c>
      <c r="G295">
        <v>49.646693962684907</v>
      </c>
      <c r="H295">
        <v>0</v>
      </c>
      <c r="I295">
        <v>0</v>
      </c>
      <c r="J295">
        <v>0</v>
      </c>
    </row>
    <row r="296" spans="1:10" x14ac:dyDescent="0.35">
      <c r="A296" s="21" t="str">
        <f>B2&amp;C272&amp;D296</f>
        <v>DISTRIBUCION VOLUMEN X CRITERIO (kg ó litros).Legumbres Ing.MEDIA</v>
      </c>
      <c r="B296">
        <v>0</v>
      </c>
      <c r="C296">
        <v>0</v>
      </c>
      <c r="D296" t="s">
        <v>162</v>
      </c>
      <c r="E296">
        <v>13.020427370790285</v>
      </c>
      <c r="F296">
        <v>31.273048097565137</v>
      </c>
      <c r="G296">
        <v>24.192365043536626</v>
      </c>
      <c r="H296">
        <v>0</v>
      </c>
      <c r="I296">
        <v>0</v>
      </c>
      <c r="J296">
        <v>0</v>
      </c>
    </row>
    <row r="297" spans="1:10" x14ac:dyDescent="0.35">
      <c r="A297" s="21" t="str">
        <f>B2&amp;C272&amp;D297</f>
        <v>DISTRIBUCION VOLUMEN X CRITERIO (kg ó litros).Legumbres Ing.MEDIA BAJA</v>
      </c>
      <c r="B297">
        <v>0</v>
      </c>
      <c r="C297">
        <v>0</v>
      </c>
      <c r="D297" t="s">
        <v>163</v>
      </c>
      <c r="E297">
        <v>52.919141524873147</v>
      </c>
      <c r="F297">
        <v>31.024977767725055</v>
      </c>
      <c r="G297">
        <v>26.160935226491848</v>
      </c>
      <c r="H297">
        <v>0</v>
      </c>
      <c r="I297">
        <v>0</v>
      </c>
      <c r="J297">
        <v>0</v>
      </c>
    </row>
    <row r="298" spans="1:10" x14ac:dyDescent="0.35">
      <c r="A298" s="21" t="str">
        <f>B2&amp;C272&amp;D298</f>
        <v>DISTRIBUCION VOLUMEN X CRITERIO (kg ó litros).Legumbres Ing.BAJA</v>
      </c>
      <c r="B298">
        <v>0</v>
      </c>
      <c r="C298">
        <v>0</v>
      </c>
      <c r="D298" t="s">
        <v>164</v>
      </c>
      <c r="E298">
        <v>14.493875170626907</v>
      </c>
      <c r="F298">
        <v>11.773366591631463</v>
      </c>
      <c r="G298" t="s">
        <v>168</v>
      </c>
      <c r="H298">
        <v>0</v>
      </c>
      <c r="I298">
        <v>0</v>
      </c>
      <c r="J298">
        <v>0</v>
      </c>
    </row>
    <row r="299" spans="1:10" x14ac:dyDescent="0.35">
      <c r="A299" s="21" t="str">
        <f>B2&amp;C299&amp;D299</f>
        <v>DISTRIBUCION VOLUMEN X CRITERIO (kg ó litros)BATIDOST.ESPAÑA</v>
      </c>
      <c r="B299">
        <v>0</v>
      </c>
      <c r="C299" t="s">
        <v>169</v>
      </c>
      <c r="D299" t="s">
        <v>59</v>
      </c>
      <c r="E299">
        <v>100</v>
      </c>
      <c r="F299">
        <v>100</v>
      </c>
      <c r="G299">
        <v>100</v>
      </c>
      <c r="H299">
        <v>0</v>
      </c>
      <c r="I299">
        <v>0</v>
      </c>
      <c r="J299">
        <v>0</v>
      </c>
    </row>
    <row r="300" spans="1:10" x14ac:dyDescent="0.35">
      <c r="A300" s="21" t="str">
        <f>B2&amp;C299&amp;D300</f>
        <v>DISTRIBUCION VOLUMEN X CRITERIO (kg ó litros)BATIDOSBCN AM</v>
      </c>
      <c r="B300">
        <v>0</v>
      </c>
      <c r="C300">
        <v>0</v>
      </c>
      <c r="D300" t="s">
        <v>147</v>
      </c>
      <c r="E300">
        <v>20.270326352528713</v>
      </c>
      <c r="F300" t="s">
        <v>168</v>
      </c>
      <c r="G300">
        <v>10.150038523237063</v>
      </c>
      <c r="H300">
        <v>0</v>
      </c>
      <c r="I300">
        <v>0</v>
      </c>
      <c r="J300">
        <v>0</v>
      </c>
    </row>
    <row r="301" spans="1:10" x14ac:dyDescent="0.35">
      <c r="A301" s="21" t="str">
        <f>B2&amp;C299&amp;D301</f>
        <v>DISTRIBUCION VOLUMEN X CRITERIO (kg ó litros)BATIDOSREST.CAT ARAGON</v>
      </c>
      <c r="B301">
        <v>0</v>
      </c>
      <c r="C301">
        <v>0</v>
      </c>
      <c r="D301" t="s">
        <v>148</v>
      </c>
      <c r="E301">
        <v>16.696056473076361</v>
      </c>
      <c r="F301">
        <v>2.7278056322251545</v>
      </c>
      <c r="G301">
        <v>5.4626694086317347</v>
      </c>
      <c r="H301">
        <v>0</v>
      </c>
      <c r="I301">
        <v>0</v>
      </c>
      <c r="J301">
        <v>0</v>
      </c>
    </row>
    <row r="302" spans="1:10" x14ac:dyDescent="0.35">
      <c r="A302" s="21" t="str">
        <f>B2&amp;C299&amp;D302</f>
        <v>DISTRIBUCION VOLUMEN X CRITERIO (kg ó litros)BATIDOSLEVANTE</v>
      </c>
      <c r="B302">
        <v>0</v>
      </c>
      <c r="C302">
        <v>0</v>
      </c>
      <c r="D302" t="s">
        <v>149</v>
      </c>
      <c r="E302">
        <v>3.7136775583724022</v>
      </c>
      <c r="F302">
        <v>7.4918622160662949</v>
      </c>
      <c r="G302" t="s">
        <v>168</v>
      </c>
      <c r="H302">
        <v>0</v>
      </c>
      <c r="I302">
        <v>0</v>
      </c>
      <c r="J302">
        <v>0</v>
      </c>
    </row>
    <row r="303" spans="1:10" x14ac:dyDescent="0.35">
      <c r="A303" s="21" t="str">
        <f>B2&amp;C299&amp;D303</f>
        <v>DISTRIBUCION VOLUMEN X CRITERIO (kg ó litros)BATIDOSANDALUCIA</v>
      </c>
      <c r="B303">
        <v>0</v>
      </c>
      <c r="C303">
        <v>0</v>
      </c>
      <c r="D303" t="s">
        <v>150</v>
      </c>
      <c r="E303">
        <v>29.865017262306282</v>
      </c>
      <c r="F303">
        <v>16.002421380589382</v>
      </c>
      <c r="G303">
        <v>25.407110147196711</v>
      </c>
      <c r="H303">
        <v>0</v>
      </c>
      <c r="I303">
        <v>0</v>
      </c>
      <c r="J303">
        <v>0</v>
      </c>
    </row>
    <row r="304" spans="1:10" x14ac:dyDescent="0.35">
      <c r="A304" s="21" t="str">
        <f>B2&amp;C299&amp;D304</f>
        <v>DISTRIBUCION VOLUMEN X CRITERIO (kg ó litros)BATIDOSMDD AM</v>
      </c>
      <c r="B304">
        <v>0</v>
      </c>
      <c r="C304">
        <v>0</v>
      </c>
      <c r="D304" t="s">
        <v>151</v>
      </c>
      <c r="E304">
        <v>11.434616720151316</v>
      </c>
      <c r="F304">
        <v>27.64534823276108</v>
      </c>
      <c r="G304">
        <v>5.7855925821132663</v>
      </c>
      <c r="H304">
        <v>0</v>
      </c>
      <c r="I304">
        <v>0</v>
      </c>
      <c r="J304">
        <v>0</v>
      </c>
    </row>
    <row r="305" spans="1:10" x14ac:dyDescent="0.35">
      <c r="A305" s="21" t="str">
        <f>B2&amp;C299&amp;D305</f>
        <v>DISTRIBUCION VOLUMEN X CRITERIO (kg ó litros)BATIDOSRTO CENTRO</v>
      </c>
      <c r="B305">
        <v>0</v>
      </c>
      <c r="C305">
        <v>0</v>
      </c>
      <c r="D305" t="s">
        <v>152</v>
      </c>
      <c r="E305">
        <v>10.664666456155002</v>
      </c>
      <c r="F305">
        <v>42.79005422953481</v>
      </c>
      <c r="G305">
        <v>7.8104790644122915</v>
      </c>
      <c r="H305">
        <v>0</v>
      </c>
      <c r="I305">
        <v>0</v>
      </c>
      <c r="J305">
        <v>0</v>
      </c>
    </row>
    <row r="306" spans="1:10" x14ac:dyDescent="0.35">
      <c r="A306" s="21" t="str">
        <f>B2&amp;C299&amp;D306</f>
        <v>DISTRIBUCION VOLUMEN X CRITERIO (kg ó litros)BATIDOSNORTE-CENTRO</v>
      </c>
      <c r="B306">
        <v>0</v>
      </c>
      <c r="C306">
        <v>0</v>
      </c>
      <c r="D306" t="s">
        <v>153</v>
      </c>
      <c r="E306">
        <v>4.8058092827252095</v>
      </c>
      <c r="F306">
        <v>3.3425223944167386</v>
      </c>
      <c r="G306">
        <v>45.384117713720897</v>
      </c>
      <c r="H306">
        <v>0</v>
      </c>
      <c r="I306">
        <v>0</v>
      </c>
      <c r="J306">
        <v>0</v>
      </c>
    </row>
    <row r="307" spans="1:10" x14ac:dyDescent="0.35">
      <c r="A307" s="21" t="str">
        <f>B2&amp;C299&amp;D307</f>
        <v>DISTRIBUCION VOLUMEN X CRITERIO (kg ó litros)BATIDOSNOROESTE</v>
      </c>
      <c r="B307">
        <v>0</v>
      </c>
      <c r="C307">
        <v>0</v>
      </c>
      <c r="D307" t="s">
        <v>154</v>
      </c>
      <c r="E307">
        <v>2.5498173059472347</v>
      </c>
      <c r="F307" t="s">
        <v>168</v>
      </c>
      <c r="G307" t="s">
        <v>168</v>
      </c>
      <c r="H307">
        <v>0</v>
      </c>
      <c r="I307">
        <v>0</v>
      </c>
      <c r="J307">
        <v>0</v>
      </c>
    </row>
    <row r="308" spans="1:10" x14ac:dyDescent="0.35">
      <c r="A308" s="21" t="str">
        <f>B2&amp;C299&amp;D308</f>
        <v>DISTRIBUCION VOLUMEN X CRITERIO (kg ó litros)BATIDOS&lt;2MIL</v>
      </c>
      <c r="B308">
        <v>0</v>
      </c>
      <c r="C308">
        <v>0</v>
      </c>
      <c r="D308" t="s">
        <v>29</v>
      </c>
      <c r="E308" t="s">
        <v>168</v>
      </c>
      <c r="F308">
        <v>3.6498790986561676</v>
      </c>
      <c r="G308">
        <v>1.7728066366597888</v>
      </c>
      <c r="H308">
        <v>0</v>
      </c>
      <c r="I308">
        <v>0</v>
      </c>
      <c r="J308">
        <v>0</v>
      </c>
    </row>
    <row r="309" spans="1:10" x14ac:dyDescent="0.35">
      <c r="A309" s="21" t="str">
        <f>B2&amp;C299&amp;D309</f>
        <v>DISTRIBUCION VOLUMEN X CRITERIO (kg ó litros)BATIDOS2-5MIL</v>
      </c>
      <c r="B309">
        <v>0</v>
      </c>
      <c r="C309">
        <v>0</v>
      </c>
      <c r="D309" t="s">
        <v>32</v>
      </c>
      <c r="E309">
        <v>1.6681042305501386</v>
      </c>
      <c r="F309">
        <v>3.3425223944167386</v>
      </c>
      <c r="G309" t="s">
        <v>168</v>
      </c>
      <c r="H309">
        <v>0</v>
      </c>
      <c r="I309">
        <v>0</v>
      </c>
      <c r="J309">
        <v>0</v>
      </c>
    </row>
    <row r="310" spans="1:10" x14ac:dyDescent="0.35">
      <c r="A310" s="21" t="str">
        <f>B2&amp;C299&amp;D310</f>
        <v>DISTRIBUCION VOLUMEN X CRITERIO (kg ó litros)BATIDOS5-10MIL</v>
      </c>
      <c r="B310">
        <v>0</v>
      </c>
      <c r="C310">
        <v>0</v>
      </c>
      <c r="D310" t="s">
        <v>34</v>
      </c>
      <c r="E310">
        <v>0.24425822437955882</v>
      </c>
      <c r="F310">
        <v>4.5047203506642024</v>
      </c>
      <c r="G310">
        <v>1.6440641357962089</v>
      </c>
      <c r="H310">
        <v>0</v>
      </c>
      <c r="I310">
        <v>0</v>
      </c>
      <c r="J310">
        <v>0</v>
      </c>
    </row>
    <row r="311" spans="1:10" x14ac:dyDescent="0.35">
      <c r="A311" s="21" t="str">
        <f>B2&amp;C299&amp;D311</f>
        <v>DISTRIBUCION VOLUMEN X CRITERIO (kg ó litros)BATIDOS10-30MIL</v>
      </c>
      <c r="B311">
        <v>0</v>
      </c>
      <c r="C311">
        <v>0</v>
      </c>
      <c r="D311" t="s">
        <v>36</v>
      </c>
      <c r="E311">
        <v>21.995147041699145</v>
      </c>
      <c r="F311">
        <v>12.140654711798696</v>
      </c>
      <c r="G311">
        <v>45.121782776554568</v>
      </c>
      <c r="H311">
        <v>0</v>
      </c>
      <c r="I311">
        <v>0</v>
      </c>
      <c r="J311">
        <v>0</v>
      </c>
    </row>
    <row r="312" spans="1:10" x14ac:dyDescent="0.35">
      <c r="A312" s="21" t="str">
        <f>B2&amp;C299&amp;D312</f>
        <v>DISTRIBUCION VOLUMEN X CRITERIO (kg ó litros)BATIDOS30-100MIL</v>
      </c>
      <c r="B312">
        <v>0</v>
      </c>
      <c r="C312">
        <v>0</v>
      </c>
      <c r="D312" t="s">
        <v>38</v>
      </c>
      <c r="E312">
        <v>16.262110103196175</v>
      </c>
      <c r="F312">
        <v>6.9545605462527291</v>
      </c>
      <c r="G312">
        <v>5.8894404174346731</v>
      </c>
      <c r="H312">
        <v>0</v>
      </c>
      <c r="I312">
        <v>0</v>
      </c>
      <c r="J312">
        <v>0</v>
      </c>
    </row>
    <row r="313" spans="1:10" x14ac:dyDescent="0.35">
      <c r="A313" s="21" t="str">
        <f>B2&amp;C299&amp;D313</f>
        <v>DISTRIBUCION VOLUMEN X CRITERIO (kg ó litros)BATIDOS100-200MIL</v>
      </c>
      <c r="B313">
        <v>0</v>
      </c>
      <c r="C313">
        <v>0</v>
      </c>
      <c r="D313" t="s">
        <v>40</v>
      </c>
      <c r="E313">
        <v>22.561115697840929</v>
      </c>
      <c r="F313">
        <v>38.150863413341739</v>
      </c>
      <c r="G313">
        <v>10.908124249404423</v>
      </c>
      <c r="H313">
        <v>0</v>
      </c>
      <c r="I313">
        <v>0</v>
      </c>
      <c r="J313">
        <v>0</v>
      </c>
    </row>
    <row r="314" spans="1:10" x14ac:dyDescent="0.35">
      <c r="A314" s="21" t="str">
        <f>B2&amp;C299&amp;D314</f>
        <v>DISTRIBUCION VOLUMEN X CRITERIO (kg ó litros)BATIDOS200-500MIL</v>
      </c>
      <c r="B314">
        <v>0</v>
      </c>
      <c r="C314">
        <v>0</v>
      </c>
      <c r="D314" t="s">
        <v>42</v>
      </c>
      <c r="E314">
        <v>18.602222121978574</v>
      </c>
      <c r="F314">
        <v>3.6114623193606477</v>
      </c>
      <c r="G314">
        <v>16.416458634573807</v>
      </c>
      <c r="H314">
        <v>0</v>
      </c>
      <c r="I314">
        <v>0</v>
      </c>
      <c r="J314">
        <v>0</v>
      </c>
    </row>
    <row r="315" spans="1:10" x14ac:dyDescent="0.35">
      <c r="A315" s="21" t="str">
        <f>B2&amp;C299&amp;D315</f>
        <v>DISTRIBUCION VOLUMEN X CRITERIO (kg ó litros)BATIDOS&gt;500MIL</v>
      </c>
      <c r="B315">
        <v>0</v>
      </c>
      <c r="C315">
        <v>0</v>
      </c>
      <c r="D315" t="s">
        <v>44</v>
      </c>
      <c r="E315">
        <v>18.667041531294025</v>
      </c>
      <c r="F315">
        <v>27.64534823276108</v>
      </c>
      <c r="G315">
        <v>18.247305543204924</v>
      </c>
      <c r="H315">
        <v>0</v>
      </c>
      <c r="I315">
        <v>0</v>
      </c>
      <c r="J315">
        <v>0</v>
      </c>
    </row>
    <row r="316" spans="1:10" x14ac:dyDescent="0.35">
      <c r="A316" s="21" t="str">
        <f>B2&amp;C299&amp;D316</f>
        <v>DISTRIBUCION VOLUMEN X CRITERIO (kg ó litros)BATIDOSDE 15 A 19 AÑOS</v>
      </c>
      <c r="B316">
        <v>0</v>
      </c>
      <c r="C316">
        <v>0</v>
      </c>
      <c r="D316" t="s">
        <v>155</v>
      </c>
      <c r="E316">
        <v>6.2611113966889524</v>
      </c>
      <c r="F316">
        <v>43.203063951948003</v>
      </c>
      <c r="G316" t="s">
        <v>168</v>
      </c>
      <c r="H316">
        <v>0</v>
      </c>
      <c r="I316">
        <v>0</v>
      </c>
      <c r="J316">
        <v>0</v>
      </c>
    </row>
    <row r="317" spans="1:10" x14ac:dyDescent="0.35">
      <c r="A317" s="21" t="str">
        <f>B2&amp;C299&amp;D317</f>
        <v>DISTRIBUCION VOLUMEN X CRITERIO (kg ó litros)BATIDOSDE 20 A 24 AÑOS</v>
      </c>
      <c r="B317">
        <v>0</v>
      </c>
      <c r="C317">
        <v>0</v>
      </c>
      <c r="D317" t="s">
        <v>156</v>
      </c>
      <c r="E317">
        <v>10.350348760481436</v>
      </c>
      <c r="F317">
        <v>6.070327355899348</v>
      </c>
      <c r="G317">
        <v>6.1780782818958651</v>
      </c>
      <c r="H317">
        <v>0</v>
      </c>
      <c r="I317">
        <v>0</v>
      </c>
      <c r="J317">
        <v>0</v>
      </c>
    </row>
    <row r="318" spans="1:10" x14ac:dyDescent="0.35">
      <c r="A318" s="21" t="str">
        <f>B2&amp;C299&amp;D318</f>
        <v>DISTRIBUCION VOLUMEN X CRITERIO (kg ó litros)BATIDOSDE 25 A 34 AÑOS</v>
      </c>
      <c r="B318">
        <v>0</v>
      </c>
      <c r="C318">
        <v>0</v>
      </c>
      <c r="D318" t="s">
        <v>157</v>
      </c>
      <c r="E318">
        <v>34.26857861614107</v>
      </c>
      <c r="F318">
        <v>24.738504311197708</v>
      </c>
      <c r="G318">
        <v>56.668363656382162</v>
      </c>
      <c r="H318">
        <v>0</v>
      </c>
      <c r="I318">
        <v>0</v>
      </c>
      <c r="J318">
        <v>0</v>
      </c>
    </row>
    <row r="319" spans="1:10" x14ac:dyDescent="0.35">
      <c r="A319" s="21" t="str">
        <f>B2&amp;C299&amp;D319</f>
        <v>DISTRIBUCION VOLUMEN X CRITERIO (kg ó litros)BATIDOSDE 35 A 49 AÑOS</v>
      </c>
      <c r="B319">
        <v>0</v>
      </c>
      <c r="C319">
        <v>0</v>
      </c>
      <c r="D319" t="s">
        <v>158</v>
      </c>
      <c r="E319">
        <v>28.483109586008879</v>
      </c>
      <c r="F319">
        <v>18.765189803371822</v>
      </c>
      <c r="G319">
        <v>21.256326204901963</v>
      </c>
      <c r="H319">
        <v>0</v>
      </c>
      <c r="I319">
        <v>0</v>
      </c>
      <c r="J319">
        <v>0</v>
      </c>
    </row>
    <row r="320" spans="1:10" x14ac:dyDescent="0.35">
      <c r="A320" s="21" t="str">
        <f>B2&amp;C299&amp;D320</f>
        <v>DISTRIBUCION VOLUMEN X CRITERIO (kg ó litros)BATIDOSDE 50 A 59 AÑOS</v>
      </c>
      <c r="B320">
        <v>0</v>
      </c>
      <c r="C320">
        <v>0</v>
      </c>
      <c r="D320" t="s">
        <v>159</v>
      </c>
      <c r="E320">
        <v>15.584861203923911</v>
      </c>
      <c r="F320">
        <v>7.2229212850085682</v>
      </c>
      <c r="G320">
        <v>13.678010708145628</v>
      </c>
      <c r="H320">
        <v>0</v>
      </c>
      <c r="I320">
        <v>0</v>
      </c>
      <c r="J320">
        <v>0</v>
      </c>
    </row>
    <row r="321" spans="1:10" x14ac:dyDescent="0.35">
      <c r="A321" s="21" t="str">
        <f>B2&amp;C299&amp;D321</f>
        <v>DISTRIBUCION VOLUMEN X CRITERIO (kg ó litros)BATIDOSDE 60 A 75 AÑOS</v>
      </c>
      <c r="B321">
        <v>0</v>
      </c>
      <c r="C321">
        <v>0</v>
      </c>
      <c r="D321" t="s">
        <v>160</v>
      </c>
      <c r="E321">
        <v>5.0519736517724425</v>
      </c>
      <c r="F321" t="s">
        <v>168</v>
      </c>
      <c r="G321">
        <v>2.2192092457752768</v>
      </c>
      <c r="H321">
        <v>0</v>
      </c>
      <c r="I321">
        <v>0</v>
      </c>
      <c r="J321">
        <v>0</v>
      </c>
    </row>
    <row r="322" spans="1:10" x14ac:dyDescent="0.35">
      <c r="A322" s="21" t="str">
        <f>B2&amp;C299&amp;D322</f>
        <v>DISTRIBUCION VOLUMEN X CRITERIO (kg ó litros)BATIDOSALTA Y MEDIA ALTA</v>
      </c>
      <c r="B322">
        <v>0</v>
      </c>
      <c r="C322">
        <v>0</v>
      </c>
      <c r="D322" t="s">
        <v>161</v>
      </c>
      <c r="E322">
        <v>11.725106033886783</v>
      </c>
      <c r="F322">
        <v>0.89326037890246401</v>
      </c>
      <c r="G322" t="s">
        <v>168</v>
      </c>
      <c r="H322">
        <v>0</v>
      </c>
      <c r="I322">
        <v>0</v>
      </c>
      <c r="J322">
        <v>0</v>
      </c>
    </row>
    <row r="323" spans="1:10" x14ac:dyDescent="0.35">
      <c r="A323" s="21" t="str">
        <f>B2&amp;C299&amp;D323</f>
        <v>DISTRIBUCION VOLUMEN X CRITERIO (kg ó litros)BATIDOSMEDIA</v>
      </c>
      <c r="B323">
        <v>0</v>
      </c>
      <c r="C323">
        <v>0</v>
      </c>
      <c r="D323" t="s">
        <v>162</v>
      </c>
      <c r="E323">
        <v>49.899195684580796</v>
      </c>
      <c r="F323">
        <v>65.031843502349275</v>
      </c>
      <c r="G323">
        <v>22.193230672481569</v>
      </c>
      <c r="H323">
        <v>0</v>
      </c>
      <c r="I323">
        <v>0</v>
      </c>
      <c r="J323">
        <v>0</v>
      </c>
    </row>
    <row r="324" spans="1:10" x14ac:dyDescent="0.35">
      <c r="A324" s="21" t="str">
        <f>B2&amp;C299&amp;D324</f>
        <v>DISTRIBUCION VOLUMEN X CRITERIO (kg ó litros)BATIDOSMEDIA BAJA</v>
      </c>
      <c r="B324">
        <v>0</v>
      </c>
      <c r="C324">
        <v>0</v>
      </c>
      <c r="D324" t="s">
        <v>163</v>
      </c>
      <c r="E324">
        <v>30.666668065415276</v>
      </c>
      <c r="F324">
        <v>27.178551665621427</v>
      </c>
      <c r="G324">
        <v>23.454623048823461</v>
      </c>
      <c r="H324">
        <v>0</v>
      </c>
      <c r="I324">
        <v>0</v>
      </c>
      <c r="J324">
        <v>0</v>
      </c>
    </row>
    <row r="325" spans="1:10" x14ac:dyDescent="0.35">
      <c r="A325" s="21" t="str">
        <f>B2&amp;C299&amp;D325</f>
        <v>DISTRIBUCION VOLUMEN X CRITERIO (kg ó litros)BATIDOSBAJA</v>
      </c>
      <c r="B325">
        <v>0</v>
      </c>
      <c r="C325">
        <v>0</v>
      </c>
      <c r="D325" t="s">
        <v>164</v>
      </c>
      <c r="E325">
        <v>7.7090239217484076</v>
      </c>
      <c r="F325">
        <v>6.8963535081511989</v>
      </c>
      <c r="G325">
        <v>54.352133879841737</v>
      </c>
      <c r="H325">
        <v>0</v>
      </c>
      <c r="I325">
        <v>0</v>
      </c>
      <c r="J325">
        <v>0</v>
      </c>
    </row>
    <row r="326" spans="1:10" x14ac:dyDescent="0.35">
      <c r="A326" s="21" t="str">
        <f>B2&amp;C326&amp;D326</f>
        <v>DISTRIBUCION VOLUMEN X CRITERIO (kg ó litros)HELADOST.ESPAÑA</v>
      </c>
      <c r="B326">
        <v>0</v>
      </c>
      <c r="C326" t="s">
        <v>170</v>
      </c>
      <c r="D326" t="s">
        <v>59</v>
      </c>
      <c r="E326">
        <v>100</v>
      </c>
      <c r="F326">
        <v>100</v>
      </c>
      <c r="G326">
        <v>100</v>
      </c>
      <c r="H326">
        <v>0</v>
      </c>
      <c r="I326">
        <v>0</v>
      </c>
      <c r="J326">
        <v>0</v>
      </c>
    </row>
    <row r="327" spans="1:10" x14ac:dyDescent="0.35">
      <c r="A327" s="21" t="str">
        <f>B2&amp;C326&amp;D327</f>
        <v>DISTRIBUCION VOLUMEN X CRITERIO (kg ó litros)HELADOSBCN AM</v>
      </c>
      <c r="B327">
        <v>0</v>
      </c>
      <c r="C327">
        <v>0</v>
      </c>
      <c r="D327" t="s">
        <v>147</v>
      </c>
      <c r="E327">
        <v>1.8274358763343701</v>
      </c>
      <c r="F327">
        <v>3.6596661517818352</v>
      </c>
      <c r="G327">
        <v>2.2332563727876571</v>
      </c>
      <c r="H327">
        <v>0</v>
      </c>
      <c r="I327">
        <v>0</v>
      </c>
      <c r="J327">
        <v>0</v>
      </c>
    </row>
    <row r="328" spans="1:10" x14ac:dyDescent="0.35">
      <c r="A328" s="21" t="str">
        <f>B2&amp;C326&amp;D328</f>
        <v>DISTRIBUCION VOLUMEN X CRITERIO (kg ó litros)HELADOSREST.CAT ARAGON</v>
      </c>
      <c r="B328">
        <v>0</v>
      </c>
      <c r="C328">
        <v>0</v>
      </c>
      <c r="D328" t="s">
        <v>148</v>
      </c>
      <c r="E328">
        <v>10.276216300645604</v>
      </c>
      <c r="F328">
        <v>6.9585492583054309</v>
      </c>
      <c r="G328">
        <v>33.861545535353464</v>
      </c>
      <c r="H328">
        <v>0</v>
      </c>
      <c r="I328">
        <v>0</v>
      </c>
      <c r="J328">
        <v>0</v>
      </c>
    </row>
    <row r="329" spans="1:10" x14ac:dyDescent="0.35">
      <c r="A329" s="21" t="str">
        <f>B2&amp;C326&amp;D329</f>
        <v>DISTRIBUCION VOLUMEN X CRITERIO (kg ó litros)HELADOSLEVANTE</v>
      </c>
      <c r="B329">
        <v>0</v>
      </c>
      <c r="C329">
        <v>0</v>
      </c>
      <c r="D329" t="s">
        <v>149</v>
      </c>
      <c r="E329">
        <v>8.2351716122617624</v>
      </c>
      <c r="F329">
        <v>11.724796570236549</v>
      </c>
      <c r="G329">
        <v>7.8426590161961061</v>
      </c>
      <c r="H329">
        <v>0</v>
      </c>
      <c r="I329">
        <v>0</v>
      </c>
      <c r="J329">
        <v>0</v>
      </c>
    </row>
    <row r="330" spans="1:10" x14ac:dyDescent="0.35">
      <c r="A330" s="21" t="str">
        <f>B2&amp;C326&amp;D330</f>
        <v>DISTRIBUCION VOLUMEN X CRITERIO (kg ó litros)HELADOSANDALUCIA</v>
      </c>
      <c r="B330">
        <v>0</v>
      </c>
      <c r="C330">
        <v>0</v>
      </c>
      <c r="D330" t="s">
        <v>150</v>
      </c>
      <c r="E330">
        <v>13.454649889488287</v>
      </c>
      <c r="F330">
        <v>8.3573483476856918</v>
      </c>
      <c r="G330">
        <v>6.0830084790349739</v>
      </c>
      <c r="H330">
        <v>0</v>
      </c>
      <c r="I330">
        <v>0</v>
      </c>
      <c r="J330">
        <v>0</v>
      </c>
    </row>
    <row r="331" spans="1:10" x14ac:dyDescent="0.35">
      <c r="A331" s="21" t="str">
        <f>B2&amp;C326&amp;D331</f>
        <v>DISTRIBUCION VOLUMEN X CRITERIO (kg ó litros)HELADOSMDD AM</v>
      </c>
      <c r="B331">
        <v>0</v>
      </c>
      <c r="C331">
        <v>0</v>
      </c>
      <c r="D331" t="s">
        <v>151</v>
      </c>
      <c r="E331">
        <v>26.565096941277638</v>
      </c>
      <c r="F331">
        <v>8.7703426336975898</v>
      </c>
      <c r="G331">
        <v>16.562287476503425</v>
      </c>
      <c r="H331">
        <v>0</v>
      </c>
      <c r="I331">
        <v>0</v>
      </c>
      <c r="J331">
        <v>0</v>
      </c>
    </row>
    <row r="332" spans="1:10" x14ac:dyDescent="0.35">
      <c r="A332" s="21" t="str">
        <f>B2&amp;C326&amp;D332</f>
        <v>DISTRIBUCION VOLUMEN X CRITERIO (kg ó litros)HELADOSRTO CENTRO</v>
      </c>
      <c r="B332">
        <v>0</v>
      </c>
      <c r="C332">
        <v>0</v>
      </c>
      <c r="D332" t="s">
        <v>152</v>
      </c>
      <c r="E332">
        <v>17.177252893794549</v>
      </c>
      <c r="F332">
        <v>3.7414903517344134</v>
      </c>
      <c r="G332">
        <v>4.9192241820161264</v>
      </c>
      <c r="H332">
        <v>0</v>
      </c>
      <c r="I332">
        <v>0</v>
      </c>
      <c r="J332">
        <v>0</v>
      </c>
    </row>
    <row r="333" spans="1:10" x14ac:dyDescent="0.35">
      <c r="A333" s="21" t="str">
        <f>B2&amp;C326&amp;D333</f>
        <v>DISTRIBUCION VOLUMEN X CRITERIO (kg ó litros)HELADOSNORTE-CENTRO</v>
      </c>
      <c r="B333">
        <v>0</v>
      </c>
      <c r="C333">
        <v>0</v>
      </c>
      <c r="D333" t="s">
        <v>153</v>
      </c>
      <c r="E333">
        <v>16.69452412783081</v>
      </c>
      <c r="F333">
        <v>45.587619738135153</v>
      </c>
      <c r="G333">
        <v>27.889220214569661</v>
      </c>
      <c r="H333">
        <v>0</v>
      </c>
      <c r="I333">
        <v>0</v>
      </c>
      <c r="J333">
        <v>0</v>
      </c>
    </row>
    <row r="334" spans="1:10" x14ac:dyDescent="0.35">
      <c r="A334" s="21" t="str">
        <f>B2&amp;C326&amp;D334</f>
        <v>DISTRIBUCION VOLUMEN X CRITERIO (kg ó litros)HELADOSNOROESTE</v>
      </c>
      <c r="B334">
        <v>0</v>
      </c>
      <c r="C334">
        <v>0</v>
      </c>
      <c r="D334" t="s">
        <v>154</v>
      </c>
      <c r="E334">
        <v>5.769630944623219</v>
      </c>
      <c r="F334">
        <v>11.200186948423342</v>
      </c>
      <c r="G334">
        <v>0.60881387271498211</v>
      </c>
      <c r="H334">
        <v>0</v>
      </c>
      <c r="I334">
        <v>0</v>
      </c>
      <c r="J334">
        <v>0</v>
      </c>
    </row>
    <row r="335" spans="1:10" x14ac:dyDescent="0.35">
      <c r="A335" s="21" t="str">
        <f>B2&amp;C326&amp;D335</f>
        <v>DISTRIBUCION VOLUMEN X CRITERIO (kg ó litros)HELADOS&lt;2MIL</v>
      </c>
      <c r="B335">
        <v>0</v>
      </c>
      <c r="C335">
        <v>0</v>
      </c>
      <c r="D335" t="s">
        <v>29</v>
      </c>
      <c r="E335">
        <v>1.3438329257724062</v>
      </c>
      <c r="F335">
        <v>1.5575725761465324</v>
      </c>
      <c r="G335">
        <v>1.082335364278324</v>
      </c>
      <c r="H335">
        <v>0</v>
      </c>
      <c r="I335">
        <v>0</v>
      </c>
      <c r="J335">
        <v>0</v>
      </c>
    </row>
    <row r="336" spans="1:10" x14ac:dyDescent="0.35">
      <c r="A336" s="21" t="str">
        <f>B2&amp;C326&amp;D336</f>
        <v>DISTRIBUCION VOLUMEN X CRITERIO (kg ó litros)HELADOS2-5MIL</v>
      </c>
      <c r="B336">
        <v>0</v>
      </c>
      <c r="C336">
        <v>0</v>
      </c>
      <c r="D336" t="s">
        <v>32</v>
      </c>
      <c r="E336">
        <v>13.630456725763002</v>
      </c>
      <c r="F336">
        <v>5.7367042528025136</v>
      </c>
      <c r="G336">
        <v>4.3153821052196282</v>
      </c>
      <c r="H336">
        <v>0</v>
      </c>
      <c r="I336">
        <v>0</v>
      </c>
      <c r="J336">
        <v>0</v>
      </c>
    </row>
    <row r="337" spans="1:10" x14ac:dyDescent="0.35">
      <c r="A337" s="21" t="str">
        <f>B2&amp;C326&amp;D337</f>
        <v>DISTRIBUCION VOLUMEN X CRITERIO (kg ó litros)HELADOS5-10MIL</v>
      </c>
      <c r="B337">
        <v>0</v>
      </c>
      <c r="C337">
        <v>0</v>
      </c>
      <c r="D337" t="s">
        <v>34</v>
      </c>
      <c r="E337">
        <v>10.682728933914667</v>
      </c>
      <c r="F337">
        <v>42.043384643639854</v>
      </c>
      <c r="G337">
        <v>0.4923122024159251</v>
      </c>
      <c r="H337">
        <v>0</v>
      </c>
      <c r="I337">
        <v>0</v>
      </c>
      <c r="J337">
        <v>0</v>
      </c>
    </row>
    <row r="338" spans="1:10" x14ac:dyDescent="0.35">
      <c r="A338" s="21" t="str">
        <f>B2&amp;C326&amp;D338</f>
        <v>DISTRIBUCION VOLUMEN X CRITERIO (kg ó litros)HELADOS10-30MIL</v>
      </c>
      <c r="B338">
        <v>0</v>
      </c>
      <c r="C338">
        <v>0</v>
      </c>
      <c r="D338" t="s">
        <v>36</v>
      </c>
      <c r="E338">
        <v>18.898099131357782</v>
      </c>
      <c r="F338">
        <v>7.4145389405068167</v>
      </c>
      <c r="G338">
        <v>37.112738942431903</v>
      </c>
      <c r="H338">
        <v>0</v>
      </c>
      <c r="I338">
        <v>0</v>
      </c>
      <c r="J338">
        <v>0</v>
      </c>
    </row>
    <row r="339" spans="1:10" x14ac:dyDescent="0.35">
      <c r="A339" s="21" t="str">
        <f>B2&amp;C326&amp;D339</f>
        <v>DISTRIBUCION VOLUMEN X CRITERIO (kg ó litros)HELADOS30-100MIL</v>
      </c>
      <c r="B339">
        <v>0</v>
      </c>
      <c r="C339">
        <v>0</v>
      </c>
      <c r="D339" t="s">
        <v>38</v>
      </c>
      <c r="E339">
        <v>9.7918752057398901</v>
      </c>
      <c r="F339">
        <v>10.471581509649637</v>
      </c>
      <c r="G339">
        <v>7.3065173804044177</v>
      </c>
      <c r="H339">
        <v>0</v>
      </c>
      <c r="I339">
        <v>0</v>
      </c>
      <c r="J339">
        <v>0</v>
      </c>
    </row>
    <row r="340" spans="1:10" x14ac:dyDescent="0.35">
      <c r="A340" s="21" t="str">
        <f>B2&amp;C326&amp;D340</f>
        <v>DISTRIBUCION VOLUMEN X CRITERIO (kg ó litros)HELADOS100-200MIL</v>
      </c>
      <c r="B340">
        <v>0</v>
      </c>
      <c r="C340">
        <v>0</v>
      </c>
      <c r="D340" t="s">
        <v>40</v>
      </c>
      <c r="E340">
        <v>6.8048175045178807</v>
      </c>
      <c r="F340">
        <v>3.21457265701132</v>
      </c>
      <c r="G340">
        <v>22.537851445538507</v>
      </c>
      <c r="H340">
        <v>0</v>
      </c>
      <c r="I340">
        <v>0</v>
      </c>
      <c r="J340">
        <v>0</v>
      </c>
    </row>
    <row r="341" spans="1:10" x14ac:dyDescent="0.35">
      <c r="A341" s="21" t="str">
        <f>B2&amp;C326&amp;D341</f>
        <v>DISTRIBUCION VOLUMEN X CRITERIO (kg ó litros)HELADOS200-500MIL</v>
      </c>
      <c r="B341">
        <v>0</v>
      </c>
      <c r="C341">
        <v>0</v>
      </c>
      <c r="D341" t="s">
        <v>42</v>
      </c>
      <c r="E341">
        <v>9.3508276621902162</v>
      </c>
      <c r="F341">
        <v>13.840978710631527</v>
      </c>
      <c r="G341">
        <v>5.7130328364539951</v>
      </c>
      <c r="H341">
        <v>0</v>
      </c>
      <c r="I341">
        <v>0</v>
      </c>
      <c r="J341">
        <v>0</v>
      </c>
    </row>
    <row r="342" spans="1:10" x14ac:dyDescent="0.35">
      <c r="A342" s="21" t="str">
        <f>B2&amp;C326&amp;D342</f>
        <v>DISTRIBUCION VOLUMEN X CRITERIO (kg ó litros)HELADOS&gt;500MIL</v>
      </c>
      <c r="B342">
        <v>0</v>
      </c>
      <c r="C342">
        <v>0</v>
      </c>
      <c r="D342" t="s">
        <v>44</v>
      </c>
      <c r="E342">
        <v>29.497352253565595</v>
      </c>
      <c r="F342">
        <v>15.720662871960888</v>
      </c>
      <c r="G342">
        <v>21.439843234684901</v>
      </c>
      <c r="H342">
        <v>0</v>
      </c>
      <c r="I342">
        <v>0</v>
      </c>
      <c r="J342">
        <v>0</v>
      </c>
    </row>
    <row r="343" spans="1:10" x14ac:dyDescent="0.35">
      <c r="A343" s="21" t="str">
        <f>B2&amp;C326&amp;D343</f>
        <v>DISTRIBUCION VOLUMEN X CRITERIO (kg ó litros)HELADOSDE 15 A 19 AÑOS</v>
      </c>
      <c r="B343">
        <v>0</v>
      </c>
      <c r="C343">
        <v>0</v>
      </c>
      <c r="D343" t="s">
        <v>155</v>
      </c>
      <c r="E343" t="s">
        <v>168</v>
      </c>
      <c r="F343">
        <v>2.4016137322114601</v>
      </c>
      <c r="G343" t="s">
        <v>168</v>
      </c>
      <c r="H343">
        <v>0</v>
      </c>
      <c r="I343">
        <v>0</v>
      </c>
      <c r="J343">
        <v>0</v>
      </c>
    </row>
    <row r="344" spans="1:10" x14ac:dyDescent="0.35">
      <c r="A344" s="21" t="str">
        <f>B2&amp;C326&amp;D344</f>
        <v>DISTRIBUCION VOLUMEN X CRITERIO (kg ó litros)HELADOSDE 20 A 24 AÑOS</v>
      </c>
      <c r="B344">
        <v>0</v>
      </c>
      <c r="C344">
        <v>0</v>
      </c>
      <c r="D344" t="s">
        <v>156</v>
      </c>
      <c r="E344">
        <v>4.9528015894876152</v>
      </c>
      <c r="F344">
        <v>4.203787487339179</v>
      </c>
      <c r="G344">
        <v>4.905364732799236</v>
      </c>
      <c r="H344">
        <v>0</v>
      </c>
      <c r="I344">
        <v>0</v>
      </c>
      <c r="J344">
        <v>0</v>
      </c>
    </row>
    <row r="345" spans="1:10" x14ac:dyDescent="0.35">
      <c r="A345" s="21" t="str">
        <f>B2&amp;C326&amp;D345</f>
        <v>DISTRIBUCION VOLUMEN X CRITERIO (kg ó litros)HELADOSDE 25 A 34 AÑOS</v>
      </c>
      <c r="B345">
        <v>0</v>
      </c>
      <c r="C345">
        <v>0</v>
      </c>
      <c r="D345" t="s">
        <v>157</v>
      </c>
      <c r="E345">
        <v>20.828229024608174</v>
      </c>
      <c r="F345">
        <v>11.588809409920055</v>
      </c>
      <c r="G345">
        <v>16.717480552756598</v>
      </c>
      <c r="H345">
        <v>0</v>
      </c>
      <c r="I345">
        <v>0</v>
      </c>
      <c r="J345">
        <v>0</v>
      </c>
    </row>
    <row r="346" spans="1:10" x14ac:dyDescent="0.35">
      <c r="A346" s="21" t="str">
        <f>B2&amp;C326&amp;D346</f>
        <v>DISTRIBUCION VOLUMEN X CRITERIO (kg ó litros)HELADOSDE 35 A 49 AÑOS</v>
      </c>
      <c r="B346">
        <v>0</v>
      </c>
      <c r="C346">
        <v>0</v>
      </c>
      <c r="D346" t="s">
        <v>158</v>
      </c>
      <c r="E346">
        <v>35.673357271939437</v>
      </c>
      <c r="F346">
        <v>58.486128947812055</v>
      </c>
      <c r="G346">
        <v>33.307147094817871</v>
      </c>
      <c r="H346">
        <v>0</v>
      </c>
      <c r="I346">
        <v>0</v>
      </c>
      <c r="J346">
        <v>0</v>
      </c>
    </row>
    <row r="347" spans="1:10" x14ac:dyDescent="0.35">
      <c r="A347" s="21" t="str">
        <f>B2&amp;C326&amp;D347</f>
        <v>DISTRIBUCION VOLUMEN X CRITERIO (kg ó litros)HELADOSDE 50 A 59 AÑOS</v>
      </c>
      <c r="B347">
        <v>0</v>
      </c>
      <c r="C347">
        <v>0</v>
      </c>
      <c r="D347" t="s">
        <v>159</v>
      </c>
      <c r="E347">
        <v>27.461190738513835</v>
      </c>
      <c r="F347">
        <v>4.9114229050195108</v>
      </c>
      <c r="G347">
        <v>17.204579800743293</v>
      </c>
      <c r="H347">
        <v>0</v>
      </c>
      <c r="I347">
        <v>0</v>
      </c>
      <c r="J347">
        <v>0</v>
      </c>
    </row>
    <row r="348" spans="1:10" x14ac:dyDescent="0.35">
      <c r="A348" s="21" t="str">
        <f>B2&amp;C326&amp;D348</f>
        <v>DISTRIBUCION VOLUMEN X CRITERIO (kg ó litros)HELADOSDE 60 A 75 AÑOS</v>
      </c>
      <c r="B348">
        <v>0</v>
      </c>
      <c r="C348">
        <v>0</v>
      </c>
      <c r="D348" t="s">
        <v>160</v>
      </c>
      <c r="E348">
        <v>11.084408779131088</v>
      </c>
      <c r="F348">
        <v>18.408246563589195</v>
      </c>
      <c r="G348">
        <v>27.865440101998995</v>
      </c>
      <c r="H348">
        <v>0</v>
      </c>
      <c r="I348">
        <v>0</v>
      </c>
      <c r="J348">
        <v>0</v>
      </c>
    </row>
    <row r="349" spans="1:10" x14ac:dyDescent="0.35">
      <c r="A349" s="21" t="str">
        <f>B2&amp;C326&amp;D349</f>
        <v>DISTRIBUCION VOLUMEN X CRITERIO (kg ó litros)HELADOSALTA Y MEDIA ALTA</v>
      </c>
      <c r="B349">
        <v>0</v>
      </c>
      <c r="C349">
        <v>0</v>
      </c>
      <c r="D349" t="s">
        <v>161</v>
      </c>
      <c r="E349">
        <v>9.6391784176335058</v>
      </c>
      <c r="F349">
        <v>6.7915182432330576</v>
      </c>
      <c r="G349">
        <v>21.028735531001153</v>
      </c>
      <c r="H349">
        <v>0</v>
      </c>
      <c r="I349">
        <v>0</v>
      </c>
      <c r="J349">
        <v>0</v>
      </c>
    </row>
    <row r="350" spans="1:10" x14ac:dyDescent="0.35">
      <c r="A350" s="21" t="str">
        <f>B2&amp;C326&amp;D350</f>
        <v>DISTRIBUCION VOLUMEN X CRITERIO (kg ó litros)HELADOSMEDIA</v>
      </c>
      <c r="B350">
        <v>0</v>
      </c>
      <c r="C350">
        <v>0</v>
      </c>
      <c r="D350" t="s">
        <v>162</v>
      </c>
      <c r="E350">
        <v>30.997028108267894</v>
      </c>
      <c r="F350">
        <v>16.586952260993158</v>
      </c>
      <c r="G350">
        <v>22.550093617815762</v>
      </c>
      <c r="H350">
        <v>0</v>
      </c>
      <c r="I350">
        <v>0</v>
      </c>
      <c r="J350">
        <v>0</v>
      </c>
    </row>
    <row r="351" spans="1:10" x14ac:dyDescent="0.35">
      <c r="A351" s="21" t="str">
        <f>B2&amp;C326&amp;D351</f>
        <v>DISTRIBUCION VOLUMEN X CRITERIO (kg ó litros)HELADOSMEDIA BAJA</v>
      </c>
      <c r="B351">
        <v>0</v>
      </c>
      <c r="C351">
        <v>0</v>
      </c>
      <c r="D351" t="s">
        <v>163</v>
      </c>
      <c r="E351">
        <v>54.442302137007658</v>
      </c>
      <c r="F351">
        <v>63.343416304259939</v>
      </c>
      <c r="G351">
        <v>24.356092446006489</v>
      </c>
      <c r="H351">
        <v>0</v>
      </c>
      <c r="I351">
        <v>0</v>
      </c>
      <c r="J351">
        <v>0</v>
      </c>
    </row>
    <row r="352" spans="1:10" x14ac:dyDescent="0.35">
      <c r="A352" s="21" t="str">
        <f>B2&amp;C326&amp;D352</f>
        <v>DISTRIBUCION VOLUMEN X CRITERIO (kg ó litros)HELADOSBAJA</v>
      </c>
      <c r="B352">
        <v>0</v>
      </c>
      <c r="C352">
        <v>0</v>
      </c>
      <c r="D352" t="s">
        <v>164</v>
      </c>
      <c r="E352">
        <v>4.9214871383176693</v>
      </c>
      <c r="F352">
        <v>13.278115932693085</v>
      </c>
      <c r="G352">
        <v>32.065090688292599</v>
      </c>
      <c r="H352">
        <v>0</v>
      </c>
      <c r="I352">
        <v>0</v>
      </c>
      <c r="J352">
        <v>0</v>
      </c>
    </row>
    <row r="353" spans="1:10" x14ac:dyDescent="0.35">
      <c r="A353" s="21" t="str">
        <f>B2&amp;C353&amp;D353</f>
        <v>DISTRIBUCION VOLUMEN X CRITERIO (kg ó litros)GALLETAST.ESPAÑA</v>
      </c>
      <c r="B353">
        <v>0</v>
      </c>
      <c r="C353" t="s">
        <v>171</v>
      </c>
      <c r="D353" t="s">
        <v>59</v>
      </c>
      <c r="E353">
        <v>100</v>
      </c>
      <c r="F353">
        <v>100</v>
      </c>
      <c r="G353">
        <v>100</v>
      </c>
      <c r="H353">
        <v>0</v>
      </c>
      <c r="I353">
        <v>0</v>
      </c>
      <c r="J353">
        <v>0</v>
      </c>
    </row>
    <row r="354" spans="1:10" x14ac:dyDescent="0.35">
      <c r="A354" s="21" t="str">
        <f>B2&amp;C353&amp;D354</f>
        <v>DISTRIBUCION VOLUMEN X CRITERIO (kg ó litros)GALLETASBCN AM</v>
      </c>
      <c r="B354">
        <v>0</v>
      </c>
      <c r="C354">
        <v>0</v>
      </c>
      <c r="D354" t="s">
        <v>147</v>
      </c>
      <c r="E354">
        <v>16.822843198412446</v>
      </c>
      <c r="F354">
        <v>3.3944303034199792</v>
      </c>
      <c r="G354">
        <v>21.322197503075355</v>
      </c>
      <c r="H354">
        <v>0</v>
      </c>
      <c r="I354">
        <v>0</v>
      </c>
      <c r="J354">
        <v>0</v>
      </c>
    </row>
    <row r="355" spans="1:10" x14ac:dyDescent="0.35">
      <c r="A355" s="21" t="str">
        <f>B2&amp;C353&amp;D355</f>
        <v>DISTRIBUCION VOLUMEN X CRITERIO (kg ó litros)GALLETASREST.CAT ARAGON</v>
      </c>
      <c r="B355">
        <v>0</v>
      </c>
      <c r="C355">
        <v>0</v>
      </c>
      <c r="D355" t="s">
        <v>148</v>
      </c>
      <c r="E355">
        <v>18.676342855287405</v>
      </c>
      <c r="F355">
        <v>22.401754699721906</v>
      </c>
      <c r="G355">
        <v>17.682613133718949</v>
      </c>
      <c r="H355">
        <v>0</v>
      </c>
      <c r="I355">
        <v>0</v>
      </c>
      <c r="J355">
        <v>0</v>
      </c>
    </row>
    <row r="356" spans="1:10" x14ac:dyDescent="0.35">
      <c r="A356" s="21" t="str">
        <f>B2&amp;C353&amp;D356</f>
        <v>DISTRIBUCION VOLUMEN X CRITERIO (kg ó litros)GALLETASLEVANTE</v>
      </c>
      <c r="B356">
        <v>0</v>
      </c>
      <c r="C356">
        <v>0</v>
      </c>
      <c r="D356" t="s">
        <v>149</v>
      </c>
      <c r="E356">
        <v>17.660742686191387</v>
      </c>
      <c r="F356">
        <v>27.276762871859273</v>
      </c>
      <c r="G356">
        <v>5.8041144292930618</v>
      </c>
      <c r="H356">
        <v>0</v>
      </c>
      <c r="I356">
        <v>0</v>
      </c>
      <c r="J356">
        <v>0</v>
      </c>
    </row>
    <row r="357" spans="1:10" x14ac:dyDescent="0.35">
      <c r="A357" s="21" t="str">
        <f>B2&amp;C353&amp;D357</f>
        <v>DISTRIBUCION VOLUMEN X CRITERIO (kg ó litros)GALLETASANDALUCIA</v>
      </c>
      <c r="B357">
        <v>0</v>
      </c>
      <c r="C357">
        <v>0</v>
      </c>
      <c r="D357" t="s">
        <v>150</v>
      </c>
      <c r="E357">
        <v>10.278309064807861</v>
      </c>
      <c r="F357">
        <v>20.586935062170379</v>
      </c>
      <c r="G357">
        <v>40.013808987881802</v>
      </c>
      <c r="H357">
        <v>0</v>
      </c>
      <c r="I357">
        <v>0</v>
      </c>
      <c r="J357">
        <v>0</v>
      </c>
    </row>
    <row r="358" spans="1:10" x14ac:dyDescent="0.35">
      <c r="A358" s="21" t="str">
        <f>B2&amp;C353&amp;D358</f>
        <v>DISTRIBUCION VOLUMEN X CRITERIO (kg ó litros)GALLETASMDD AM</v>
      </c>
      <c r="B358">
        <v>0</v>
      </c>
      <c r="C358">
        <v>0</v>
      </c>
      <c r="D358" t="s">
        <v>151</v>
      </c>
      <c r="E358">
        <v>8.5336353083473373</v>
      </c>
      <c r="F358">
        <v>10.364031573356618</v>
      </c>
      <c r="G358">
        <v>4.7014301044311253</v>
      </c>
      <c r="H358">
        <v>0</v>
      </c>
      <c r="I358">
        <v>0</v>
      </c>
      <c r="J358">
        <v>0</v>
      </c>
    </row>
    <row r="359" spans="1:10" x14ac:dyDescent="0.35">
      <c r="A359" s="21" t="str">
        <f>B2&amp;C353&amp;D359</f>
        <v>DISTRIBUCION VOLUMEN X CRITERIO (kg ó litros)GALLETASRTO CENTRO</v>
      </c>
      <c r="B359">
        <v>0</v>
      </c>
      <c r="C359">
        <v>0</v>
      </c>
      <c r="D359" t="s">
        <v>152</v>
      </c>
      <c r="E359">
        <v>2.0273382301241938</v>
      </c>
      <c r="F359">
        <v>7.1236021592813064</v>
      </c>
      <c r="G359">
        <v>9.1088701023372671</v>
      </c>
      <c r="H359">
        <v>0</v>
      </c>
      <c r="I359">
        <v>0</v>
      </c>
      <c r="J359">
        <v>0</v>
      </c>
    </row>
    <row r="360" spans="1:10" x14ac:dyDescent="0.35">
      <c r="A360" s="21" t="str">
        <f>B2&amp;C353&amp;D360</f>
        <v>DISTRIBUCION VOLUMEN X CRITERIO (kg ó litros)GALLETASNORTE-CENTRO</v>
      </c>
      <c r="B360">
        <v>0</v>
      </c>
      <c r="C360">
        <v>0</v>
      </c>
      <c r="D360" t="s">
        <v>153</v>
      </c>
      <c r="E360">
        <v>22.432010350574512</v>
      </c>
      <c r="F360">
        <v>8.1239798335963727</v>
      </c>
      <c r="G360">
        <v>0.67746695631690523</v>
      </c>
      <c r="H360">
        <v>0</v>
      </c>
      <c r="I360">
        <v>0</v>
      </c>
      <c r="J360">
        <v>0</v>
      </c>
    </row>
    <row r="361" spans="1:10" x14ac:dyDescent="0.35">
      <c r="A361" s="21" t="str">
        <f>B2&amp;C353&amp;D361</f>
        <v>DISTRIBUCION VOLUMEN X CRITERIO (kg ó litros)GALLETASNOROESTE</v>
      </c>
      <c r="B361">
        <v>0</v>
      </c>
      <c r="C361">
        <v>0</v>
      </c>
      <c r="D361" t="s">
        <v>154</v>
      </c>
      <c r="E361">
        <v>3.5687783062548668</v>
      </c>
      <c r="F361">
        <v>0.72852727008468243</v>
      </c>
      <c r="G361">
        <v>0.68947889130264073</v>
      </c>
      <c r="H361">
        <v>0</v>
      </c>
      <c r="I361">
        <v>0</v>
      </c>
      <c r="J361">
        <v>0</v>
      </c>
    </row>
    <row r="362" spans="1:10" x14ac:dyDescent="0.35">
      <c r="A362" s="21" t="str">
        <f>B2&amp;C353&amp;D362</f>
        <v>DISTRIBUCION VOLUMEN X CRITERIO (kg ó litros)GALLETAS&lt;2MIL</v>
      </c>
      <c r="B362">
        <v>0</v>
      </c>
      <c r="C362">
        <v>0</v>
      </c>
      <c r="D362" t="s">
        <v>29</v>
      </c>
      <c r="E362">
        <v>1.4538941726190591</v>
      </c>
      <c r="F362">
        <v>0.76752227819198282</v>
      </c>
      <c r="G362">
        <v>0.4948873766587274</v>
      </c>
      <c r="H362">
        <v>0</v>
      </c>
      <c r="I362">
        <v>0</v>
      </c>
      <c r="J362">
        <v>0</v>
      </c>
    </row>
    <row r="363" spans="1:10" x14ac:dyDescent="0.35">
      <c r="A363" s="21" t="str">
        <f>B2&amp;C353&amp;D363</f>
        <v>DISTRIBUCION VOLUMEN X CRITERIO (kg ó litros)GALLETAS2-5MIL</v>
      </c>
      <c r="B363">
        <v>0</v>
      </c>
      <c r="C363">
        <v>0</v>
      </c>
      <c r="D363" t="s">
        <v>32</v>
      </c>
      <c r="E363">
        <v>2.10779184205383</v>
      </c>
      <c r="F363" t="s">
        <v>168</v>
      </c>
      <c r="G363">
        <v>29.433789619703195</v>
      </c>
      <c r="H363">
        <v>0</v>
      </c>
      <c r="I363">
        <v>0</v>
      </c>
      <c r="J363">
        <v>0</v>
      </c>
    </row>
    <row r="364" spans="1:10" x14ac:dyDescent="0.35">
      <c r="A364" s="21" t="str">
        <f>B2&amp;C353&amp;D364</f>
        <v>DISTRIBUCION VOLUMEN X CRITERIO (kg ó litros)GALLETAS5-10MIL</v>
      </c>
      <c r="B364">
        <v>0</v>
      </c>
      <c r="C364">
        <v>0</v>
      </c>
      <c r="D364" t="s">
        <v>34</v>
      </c>
      <c r="E364">
        <v>2.7858031779810513</v>
      </c>
      <c r="F364">
        <v>23.41934113932292</v>
      </c>
      <c r="G364">
        <v>2.7350935692412386</v>
      </c>
      <c r="H364">
        <v>0</v>
      </c>
      <c r="I364">
        <v>0</v>
      </c>
      <c r="J364">
        <v>0</v>
      </c>
    </row>
    <row r="365" spans="1:10" x14ac:dyDescent="0.35">
      <c r="A365" s="21" t="str">
        <f>B2&amp;C353&amp;D365</f>
        <v>DISTRIBUCION VOLUMEN X CRITERIO (kg ó litros)GALLETAS10-30MIL</v>
      </c>
      <c r="B365">
        <v>0</v>
      </c>
      <c r="C365">
        <v>0</v>
      </c>
      <c r="D365" t="s">
        <v>36</v>
      </c>
      <c r="E365">
        <v>28.247789356816948</v>
      </c>
      <c r="F365">
        <v>14.89043392563544</v>
      </c>
      <c r="G365">
        <v>15.58324914282723</v>
      </c>
      <c r="H365">
        <v>0</v>
      </c>
      <c r="I365">
        <v>0</v>
      </c>
      <c r="J365">
        <v>0</v>
      </c>
    </row>
    <row r="366" spans="1:10" x14ac:dyDescent="0.35">
      <c r="A366" s="21" t="str">
        <f>B2&amp;C353&amp;D366</f>
        <v>DISTRIBUCION VOLUMEN X CRITERIO (kg ó litros)GALLETAS30-100MIL</v>
      </c>
      <c r="B366">
        <v>0</v>
      </c>
      <c r="C366">
        <v>0</v>
      </c>
      <c r="D366" t="s">
        <v>38</v>
      </c>
      <c r="E366">
        <v>18.735713790629408</v>
      </c>
      <c r="F366">
        <v>13.291137188709106</v>
      </c>
      <c r="G366">
        <v>14.870646740126153</v>
      </c>
      <c r="H366">
        <v>0</v>
      </c>
      <c r="I366">
        <v>0</v>
      </c>
      <c r="J366">
        <v>0</v>
      </c>
    </row>
    <row r="367" spans="1:10" x14ac:dyDescent="0.35">
      <c r="A367" s="21" t="str">
        <f>B2&amp;C353&amp;D367</f>
        <v>DISTRIBUCION VOLUMEN X CRITERIO (kg ó litros)GALLETAS100-200MIL</v>
      </c>
      <c r="B367">
        <v>0</v>
      </c>
      <c r="C367">
        <v>0</v>
      </c>
      <c r="D367" t="s">
        <v>40</v>
      </c>
      <c r="E367">
        <v>17.181934950485715</v>
      </c>
      <c r="F367">
        <v>4.9146202103845846</v>
      </c>
      <c r="G367">
        <v>10.761399743502501</v>
      </c>
      <c r="H367">
        <v>0</v>
      </c>
      <c r="I367">
        <v>0</v>
      </c>
      <c r="J367">
        <v>0</v>
      </c>
    </row>
    <row r="368" spans="1:10" x14ac:dyDescent="0.35">
      <c r="A368" s="21" t="str">
        <f>B2&amp;C353&amp;D368</f>
        <v>DISTRIBUCION VOLUMEN X CRITERIO (kg ó litros)GALLETAS200-500MIL</v>
      </c>
      <c r="B368">
        <v>0</v>
      </c>
      <c r="C368">
        <v>0</v>
      </c>
      <c r="D368" t="s">
        <v>42</v>
      </c>
      <c r="E368">
        <v>14.361809277426744</v>
      </c>
      <c r="F368">
        <v>17.817047861979759</v>
      </c>
      <c r="G368">
        <v>2.7507090323762662</v>
      </c>
      <c r="H368">
        <v>0</v>
      </c>
      <c r="I368">
        <v>0</v>
      </c>
      <c r="J368">
        <v>0</v>
      </c>
    </row>
    <row r="369" spans="1:10" x14ac:dyDescent="0.35">
      <c r="A369" s="21" t="str">
        <f>B2&amp;C353&amp;D369</f>
        <v>DISTRIBUCION VOLUMEN X CRITERIO (kg ó litros)GALLETAS&gt;500MIL</v>
      </c>
      <c r="B369">
        <v>0</v>
      </c>
      <c r="C369">
        <v>0</v>
      </c>
      <c r="D369" t="s">
        <v>44</v>
      </c>
      <c r="E369">
        <v>15.125264056418624</v>
      </c>
      <c r="F369">
        <v>24.89991630650729</v>
      </c>
      <c r="G369">
        <v>23.37021488208967</v>
      </c>
      <c r="H369">
        <v>0</v>
      </c>
      <c r="I369">
        <v>0</v>
      </c>
      <c r="J369">
        <v>0</v>
      </c>
    </row>
    <row r="370" spans="1:10" x14ac:dyDescent="0.35">
      <c r="A370" s="21" t="str">
        <f>B2&amp;C353&amp;D370</f>
        <v>DISTRIBUCION VOLUMEN X CRITERIO (kg ó litros)GALLETASDE 15 A 19 AÑOS</v>
      </c>
      <c r="B370">
        <v>0</v>
      </c>
      <c r="C370">
        <v>0</v>
      </c>
      <c r="D370" t="s">
        <v>155</v>
      </c>
      <c r="E370">
        <v>9.2992506199042495</v>
      </c>
      <c r="F370">
        <v>19.688810412356599</v>
      </c>
      <c r="G370">
        <v>28.028403172193578</v>
      </c>
      <c r="H370">
        <v>0</v>
      </c>
      <c r="I370">
        <v>0</v>
      </c>
      <c r="J370">
        <v>0</v>
      </c>
    </row>
    <row r="371" spans="1:10" x14ac:dyDescent="0.35">
      <c r="A371" s="21" t="str">
        <f>B2&amp;C353&amp;D371</f>
        <v>DISTRIBUCION VOLUMEN X CRITERIO (kg ó litros)GALLETASDE 20 A 24 AÑOS</v>
      </c>
      <c r="B371">
        <v>0</v>
      </c>
      <c r="C371">
        <v>0</v>
      </c>
      <c r="D371" t="s">
        <v>156</v>
      </c>
      <c r="E371">
        <v>21.572892684599086</v>
      </c>
      <c r="F371">
        <v>18.890961264879369</v>
      </c>
      <c r="G371">
        <v>6.9851807260449652</v>
      </c>
      <c r="H371">
        <v>0</v>
      </c>
      <c r="I371">
        <v>0</v>
      </c>
      <c r="J371">
        <v>0</v>
      </c>
    </row>
    <row r="372" spans="1:10" x14ac:dyDescent="0.35">
      <c r="A372" s="21" t="str">
        <f>B2&amp;C353&amp;D372</f>
        <v>DISTRIBUCION VOLUMEN X CRITERIO (kg ó litros)GALLETASDE 25 A 34 AÑOS</v>
      </c>
      <c r="B372">
        <v>0</v>
      </c>
      <c r="C372">
        <v>0</v>
      </c>
      <c r="D372" t="s">
        <v>157</v>
      </c>
      <c r="E372">
        <v>16.714647973688958</v>
      </c>
      <c r="F372">
        <v>11.299912848545036</v>
      </c>
      <c r="G372">
        <v>7.5254115737953775</v>
      </c>
      <c r="H372">
        <v>0</v>
      </c>
      <c r="I372">
        <v>0</v>
      </c>
      <c r="J372">
        <v>0</v>
      </c>
    </row>
    <row r="373" spans="1:10" x14ac:dyDescent="0.35">
      <c r="A373" s="21" t="str">
        <f>B2&amp;C353&amp;D373</f>
        <v>DISTRIBUCION VOLUMEN X CRITERIO (kg ó litros)GALLETASDE 35 A 49 AÑOS</v>
      </c>
      <c r="B373">
        <v>0</v>
      </c>
      <c r="C373">
        <v>0</v>
      </c>
      <c r="D373" t="s">
        <v>158</v>
      </c>
      <c r="E373">
        <v>20.486400821252147</v>
      </c>
      <c r="F373">
        <v>7.0147844095610505</v>
      </c>
      <c r="G373">
        <v>11.046080561153715</v>
      </c>
      <c r="H373">
        <v>0</v>
      </c>
      <c r="I373">
        <v>0</v>
      </c>
      <c r="J373">
        <v>0</v>
      </c>
    </row>
    <row r="374" spans="1:10" x14ac:dyDescent="0.35">
      <c r="A374" s="21" t="str">
        <f>B2&amp;C353&amp;D374</f>
        <v>DISTRIBUCION VOLUMEN X CRITERIO (kg ó litros)GALLETASDE 50 A 59 AÑOS</v>
      </c>
      <c r="B374">
        <v>0</v>
      </c>
      <c r="C374">
        <v>0</v>
      </c>
      <c r="D374" t="s">
        <v>159</v>
      </c>
      <c r="E374">
        <v>17.861622260229279</v>
      </c>
      <c r="F374">
        <v>29.616965843437519</v>
      </c>
      <c r="G374">
        <v>41.684654644436883</v>
      </c>
      <c r="H374">
        <v>0</v>
      </c>
      <c r="I374">
        <v>0</v>
      </c>
      <c r="J374">
        <v>0</v>
      </c>
    </row>
    <row r="375" spans="1:10" x14ac:dyDescent="0.35">
      <c r="A375" s="21" t="str">
        <f>B2&amp;C353&amp;D375</f>
        <v>DISTRIBUCION VOLUMEN X CRITERIO (kg ó litros)GALLETASDE 60 A 75 AÑOS</v>
      </c>
      <c r="B375">
        <v>0</v>
      </c>
      <c r="C375">
        <v>0</v>
      </c>
      <c r="D375" t="s">
        <v>160</v>
      </c>
      <c r="E375">
        <v>14.065185640326277</v>
      </c>
      <c r="F375">
        <v>13.488586833484531</v>
      </c>
      <c r="G375">
        <v>4.7302588530897482</v>
      </c>
      <c r="H375">
        <v>0</v>
      </c>
      <c r="I375">
        <v>0</v>
      </c>
      <c r="J375">
        <v>0</v>
      </c>
    </row>
    <row r="376" spans="1:10" x14ac:dyDescent="0.35">
      <c r="A376" s="21" t="str">
        <f>B2&amp;C353&amp;D376</f>
        <v>DISTRIBUCION VOLUMEN X CRITERIO (kg ó litros)GALLETASALTA Y MEDIA ALTA</v>
      </c>
      <c r="B376">
        <v>0</v>
      </c>
      <c r="C376">
        <v>0</v>
      </c>
      <c r="D376" t="s">
        <v>161</v>
      </c>
      <c r="E376">
        <v>14.510542587156571</v>
      </c>
      <c r="F376">
        <v>6.5982188252545804</v>
      </c>
      <c r="G376">
        <v>3.2383893003899815</v>
      </c>
      <c r="H376">
        <v>0</v>
      </c>
      <c r="I376">
        <v>0</v>
      </c>
      <c r="J376">
        <v>0</v>
      </c>
    </row>
    <row r="377" spans="1:10" x14ac:dyDescent="0.35">
      <c r="A377" s="21" t="str">
        <f>B2&amp;C353&amp;D377</f>
        <v>DISTRIBUCION VOLUMEN X CRITERIO (kg ó litros)GALLETASMEDIA</v>
      </c>
      <c r="B377">
        <v>0</v>
      </c>
      <c r="C377">
        <v>0</v>
      </c>
      <c r="D377" t="s">
        <v>162</v>
      </c>
      <c r="E377">
        <v>33.052645184978431</v>
      </c>
      <c r="F377">
        <v>20.230408347520886</v>
      </c>
      <c r="G377">
        <v>22.476839322637211</v>
      </c>
      <c r="H377">
        <v>0</v>
      </c>
      <c r="I377">
        <v>0</v>
      </c>
      <c r="J377">
        <v>0</v>
      </c>
    </row>
    <row r="378" spans="1:10" x14ac:dyDescent="0.35">
      <c r="A378" s="21" t="str">
        <f>B2&amp;C353&amp;D378</f>
        <v>DISTRIBUCION VOLUMEN X CRITERIO (kg ó litros)GALLETASMEDIA BAJA</v>
      </c>
      <c r="B378">
        <v>0</v>
      </c>
      <c r="C378">
        <v>0</v>
      </c>
      <c r="D378" t="s">
        <v>163</v>
      </c>
      <c r="E378">
        <v>16.791471766023065</v>
      </c>
      <c r="F378">
        <v>27.019890306953588</v>
      </c>
      <c r="G378">
        <v>48.534996204883917</v>
      </c>
      <c r="H378">
        <v>0</v>
      </c>
      <c r="I378">
        <v>0</v>
      </c>
      <c r="J378">
        <v>0</v>
      </c>
    </row>
    <row r="379" spans="1:10" x14ac:dyDescent="0.35">
      <c r="A379" s="21" t="str">
        <f>B2&amp;C353&amp;D379</f>
        <v>DISTRIBUCION VOLUMEN X CRITERIO (kg ó litros)GALLETASBAJA</v>
      </c>
      <c r="B379">
        <v>0</v>
      </c>
      <c r="C379">
        <v>0</v>
      </c>
      <c r="D379" t="s">
        <v>164</v>
      </c>
      <c r="E379">
        <v>35.64534046184194</v>
      </c>
      <c r="F379">
        <v>46.151498729469033</v>
      </c>
      <c r="G379">
        <v>25.749757897767424</v>
      </c>
      <c r="H379">
        <v>0</v>
      </c>
      <c r="I379">
        <v>0</v>
      </c>
      <c r="J379">
        <v>0</v>
      </c>
    </row>
    <row r="380" spans="1:10" x14ac:dyDescent="0.35">
      <c r="A380" s="21" t="str">
        <f>B2&amp;C380&amp;D380</f>
        <v>DISTRIBUCION VOLUMEN X CRITERIO (kg ó litros)BOLLERÍAT.ESPAÑA</v>
      </c>
      <c r="B380">
        <v>0</v>
      </c>
      <c r="C380" t="s">
        <v>172</v>
      </c>
      <c r="D380" t="s">
        <v>59</v>
      </c>
      <c r="E380">
        <v>100</v>
      </c>
      <c r="F380">
        <v>100</v>
      </c>
      <c r="G380">
        <v>100</v>
      </c>
      <c r="H380">
        <v>0</v>
      </c>
      <c r="I380">
        <v>0</v>
      </c>
      <c r="J380">
        <v>0</v>
      </c>
    </row>
    <row r="381" spans="1:10" x14ac:dyDescent="0.35">
      <c r="A381" s="21" t="str">
        <f>B2&amp;C380&amp;D381</f>
        <v>DISTRIBUCION VOLUMEN X CRITERIO (kg ó litros)BOLLERÍABCN AM</v>
      </c>
      <c r="B381">
        <v>0</v>
      </c>
      <c r="C381">
        <v>0</v>
      </c>
      <c r="D381" t="s">
        <v>147</v>
      </c>
      <c r="E381">
        <v>8.5418410147298989</v>
      </c>
      <c r="F381">
        <v>17.983240739409499</v>
      </c>
      <c r="G381">
        <v>17.605401695947169</v>
      </c>
      <c r="H381">
        <v>0</v>
      </c>
      <c r="I381">
        <v>0</v>
      </c>
      <c r="J381">
        <v>0</v>
      </c>
    </row>
    <row r="382" spans="1:10" x14ac:dyDescent="0.35">
      <c r="A382" s="21" t="str">
        <f>B2&amp;C380&amp;D382</f>
        <v>DISTRIBUCION VOLUMEN X CRITERIO (kg ó litros)BOLLERÍAREST.CAT ARAGON</v>
      </c>
      <c r="B382">
        <v>0</v>
      </c>
      <c r="C382">
        <v>0</v>
      </c>
      <c r="D382" t="s">
        <v>148</v>
      </c>
      <c r="E382">
        <v>9.4271340306236677</v>
      </c>
      <c r="F382">
        <v>22.188094590978327</v>
      </c>
      <c r="G382">
        <v>29.852428746356317</v>
      </c>
      <c r="H382">
        <v>0</v>
      </c>
      <c r="I382">
        <v>0</v>
      </c>
      <c r="J382">
        <v>0</v>
      </c>
    </row>
    <row r="383" spans="1:10" x14ac:dyDescent="0.35">
      <c r="A383" s="21" t="str">
        <f>B2&amp;C380&amp;D383</f>
        <v>DISTRIBUCION VOLUMEN X CRITERIO (kg ó litros)BOLLERÍALEVANTE</v>
      </c>
      <c r="B383">
        <v>0</v>
      </c>
      <c r="C383">
        <v>0</v>
      </c>
      <c r="D383" t="s">
        <v>149</v>
      </c>
      <c r="E383">
        <v>22.424786214532265</v>
      </c>
      <c r="F383">
        <v>13.881027193287505</v>
      </c>
      <c r="G383">
        <v>3.9544289122204681</v>
      </c>
      <c r="H383">
        <v>0</v>
      </c>
      <c r="I383">
        <v>0</v>
      </c>
      <c r="J383">
        <v>0</v>
      </c>
    </row>
    <row r="384" spans="1:10" x14ac:dyDescent="0.35">
      <c r="A384" s="21" t="str">
        <f>B2&amp;C380&amp;D384</f>
        <v>DISTRIBUCION VOLUMEN X CRITERIO (kg ó litros)BOLLERÍAANDALUCIA</v>
      </c>
      <c r="B384">
        <v>0</v>
      </c>
      <c r="C384">
        <v>0</v>
      </c>
      <c r="D384" t="s">
        <v>150</v>
      </c>
      <c r="E384">
        <v>16.942057756556817</v>
      </c>
      <c r="F384">
        <v>13.035320968237215</v>
      </c>
      <c r="G384">
        <v>19.806763617961508</v>
      </c>
      <c r="H384">
        <v>0</v>
      </c>
      <c r="I384">
        <v>0</v>
      </c>
      <c r="J384">
        <v>0</v>
      </c>
    </row>
    <row r="385" spans="1:10" x14ac:dyDescent="0.35">
      <c r="A385" s="21" t="str">
        <f>B2&amp;C380&amp;D385</f>
        <v>DISTRIBUCION VOLUMEN X CRITERIO (kg ó litros)BOLLERÍAMDD AM</v>
      </c>
      <c r="B385">
        <v>0</v>
      </c>
      <c r="C385">
        <v>0</v>
      </c>
      <c r="D385" t="s">
        <v>151</v>
      </c>
      <c r="E385">
        <v>20.802698414259346</v>
      </c>
      <c r="F385">
        <v>15.484227955192697</v>
      </c>
      <c r="G385">
        <v>10.054234346207576</v>
      </c>
      <c r="H385">
        <v>0</v>
      </c>
      <c r="I385">
        <v>0</v>
      </c>
      <c r="J385">
        <v>0</v>
      </c>
    </row>
    <row r="386" spans="1:10" x14ac:dyDescent="0.35">
      <c r="A386" s="21" t="str">
        <f>B2&amp;C380&amp;D386</f>
        <v>DISTRIBUCION VOLUMEN X CRITERIO (kg ó litros)BOLLERÍARTO CENTRO</v>
      </c>
      <c r="B386">
        <v>0</v>
      </c>
      <c r="C386">
        <v>0</v>
      </c>
      <c r="D386" t="s">
        <v>152</v>
      </c>
      <c r="E386">
        <v>8.4437997979180786</v>
      </c>
      <c r="F386">
        <v>7.6577461369250743</v>
      </c>
      <c r="G386">
        <v>8.5996464453586707</v>
      </c>
      <c r="H386">
        <v>0</v>
      </c>
      <c r="I386">
        <v>0</v>
      </c>
      <c r="J386">
        <v>0</v>
      </c>
    </row>
    <row r="387" spans="1:10" x14ac:dyDescent="0.35">
      <c r="A387" s="21" t="str">
        <f>B2&amp;C380&amp;D387</f>
        <v>DISTRIBUCION VOLUMEN X CRITERIO (kg ó litros)BOLLERÍANORTE-CENTRO</v>
      </c>
      <c r="B387">
        <v>0</v>
      </c>
      <c r="C387">
        <v>0</v>
      </c>
      <c r="D387" t="s">
        <v>153</v>
      </c>
      <c r="E387">
        <v>10.055970758860008</v>
      </c>
      <c r="F387">
        <v>4.6481461239665931</v>
      </c>
      <c r="G387">
        <v>7.2072920413085386</v>
      </c>
      <c r="H387">
        <v>0</v>
      </c>
      <c r="I387">
        <v>0</v>
      </c>
      <c r="J387">
        <v>0</v>
      </c>
    </row>
    <row r="388" spans="1:10" x14ac:dyDescent="0.35">
      <c r="A388" s="21" t="str">
        <f>B2&amp;C380&amp;D388</f>
        <v>DISTRIBUCION VOLUMEN X CRITERIO (kg ó litros)BOLLERÍANOROESTE</v>
      </c>
      <c r="B388">
        <v>0</v>
      </c>
      <c r="C388">
        <v>0</v>
      </c>
      <c r="D388" t="s">
        <v>154</v>
      </c>
      <c r="E388">
        <v>3.3617088722921427</v>
      </c>
      <c r="F388">
        <v>5.1221865396567967</v>
      </c>
      <c r="G388">
        <v>2.9198100682645447</v>
      </c>
      <c r="H388">
        <v>0</v>
      </c>
      <c r="I388">
        <v>0</v>
      </c>
      <c r="J388">
        <v>0</v>
      </c>
    </row>
    <row r="389" spans="1:10" x14ac:dyDescent="0.35">
      <c r="A389" s="21" t="str">
        <f>B2&amp;C380&amp;D389</f>
        <v>DISTRIBUCION VOLUMEN X CRITERIO (kg ó litros)BOLLERÍA&lt;2MIL</v>
      </c>
      <c r="B389">
        <v>0</v>
      </c>
      <c r="C389">
        <v>0</v>
      </c>
      <c r="D389" t="s">
        <v>29</v>
      </c>
      <c r="E389">
        <v>0.34225359107772041</v>
      </c>
      <c r="F389">
        <v>1.420048978124671</v>
      </c>
      <c r="G389">
        <v>0.18500039537384794</v>
      </c>
      <c r="H389">
        <v>0</v>
      </c>
      <c r="I389">
        <v>0</v>
      </c>
      <c r="J389">
        <v>0</v>
      </c>
    </row>
    <row r="390" spans="1:10" x14ac:dyDescent="0.35">
      <c r="A390" s="21" t="str">
        <f>B2&amp;C380&amp;D390</f>
        <v>DISTRIBUCION VOLUMEN X CRITERIO (kg ó litros)BOLLERÍA2-5MIL</v>
      </c>
      <c r="B390">
        <v>0</v>
      </c>
      <c r="C390">
        <v>0</v>
      </c>
      <c r="D390" t="s">
        <v>32</v>
      </c>
      <c r="E390">
        <v>3.8289422068347392</v>
      </c>
      <c r="F390">
        <v>5.1549270077689995</v>
      </c>
      <c r="G390">
        <v>5.9451590298314771</v>
      </c>
      <c r="H390">
        <v>0</v>
      </c>
      <c r="I390">
        <v>0</v>
      </c>
      <c r="J390">
        <v>0</v>
      </c>
    </row>
    <row r="391" spans="1:10" x14ac:dyDescent="0.35">
      <c r="A391" s="21" t="str">
        <f>B2&amp;C380&amp;D391</f>
        <v>DISTRIBUCION VOLUMEN X CRITERIO (kg ó litros)BOLLERÍA5-10MIL</v>
      </c>
      <c r="B391">
        <v>0</v>
      </c>
      <c r="C391">
        <v>0</v>
      </c>
      <c r="D391" t="s">
        <v>34</v>
      </c>
      <c r="E391">
        <v>1.7226482069753877</v>
      </c>
      <c r="F391">
        <v>4.1684443247654368</v>
      </c>
      <c r="G391">
        <v>5.774114817817817</v>
      </c>
      <c r="H391">
        <v>0</v>
      </c>
      <c r="I391">
        <v>0</v>
      </c>
      <c r="J391">
        <v>0</v>
      </c>
    </row>
    <row r="392" spans="1:10" x14ac:dyDescent="0.35">
      <c r="A392" s="21" t="str">
        <f>B2&amp;C380&amp;D392</f>
        <v>DISTRIBUCION VOLUMEN X CRITERIO (kg ó litros)BOLLERÍA10-30MIL</v>
      </c>
      <c r="B392">
        <v>0</v>
      </c>
      <c r="C392">
        <v>0</v>
      </c>
      <c r="D392" t="s">
        <v>36</v>
      </c>
      <c r="E392">
        <v>23.176045549169235</v>
      </c>
      <c r="F392">
        <v>15.108829194623826</v>
      </c>
      <c r="G392">
        <v>10.189257458357567</v>
      </c>
      <c r="H392">
        <v>0</v>
      </c>
      <c r="I392">
        <v>0</v>
      </c>
      <c r="J392">
        <v>0</v>
      </c>
    </row>
    <row r="393" spans="1:10" x14ac:dyDescent="0.35">
      <c r="A393" s="21" t="str">
        <f>B2&amp;C380&amp;D393</f>
        <v>DISTRIBUCION VOLUMEN X CRITERIO (kg ó litros)BOLLERÍA30-100MIL</v>
      </c>
      <c r="B393">
        <v>0</v>
      </c>
      <c r="C393">
        <v>0</v>
      </c>
      <c r="D393" t="s">
        <v>38</v>
      </c>
      <c r="E393">
        <v>18.402359699374426</v>
      </c>
      <c r="F393">
        <v>14.736697637481555</v>
      </c>
      <c r="G393">
        <v>10.270487560201209</v>
      </c>
      <c r="H393">
        <v>0</v>
      </c>
      <c r="I393">
        <v>0</v>
      </c>
      <c r="J393">
        <v>0</v>
      </c>
    </row>
    <row r="394" spans="1:10" x14ac:dyDescent="0.35">
      <c r="A394" s="21" t="str">
        <f>B2&amp;C380&amp;D394</f>
        <v>DISTRIBUCION VOLUMEN X CRITERIO (kg ó litros)BOLLERÍA100-200MIL</v>
      </c>
      <c r="B394">
        <v>0</v>
      </c>
      <c r="C394">
        <v>0</v>
      </c>
      <c r="D394" t="s">
        <v>40</v>
      </c>
      <c r="E394">
        <v>4.6321666257748415</v>
      </c>
      <c r="F394">
        <v>16.197127900535609</v>
      </c>
      <c r="G394">
        <v>13.185147999940586</v>
      </c>
      <c r="H394">
        <v>0</v>
      </c>
      <c r="I394">
        <v>0</v>
      </c>
      <c r="J394">
        <v>0</v>
      </c>
    </row>
    <row r="395" spans="1:10" x14ac:dyDescent="0.35">
      <c r="A395" s="21" t="str">
        <f>B2&amp;C380&amp;D395</f>
        <v>DISTRIBUCION VOLUMEN X CRITERIO (kg ó litros)BOLLERÍA200-500MIL</v>
      </c>
      <c r="B395">
        <v>0</v>
      </c>
      <c r="C395">
        <v>0</v>
      </c>
      <c r="D395" t="s">
        <v>42</v>
      </c>
      <c r="E395">
        <v>19.444108614529025</v>
      </c>
      <c r="F395">
        <v>10.98638850798582</v>
      </c>
      <c r="G395">
        <v>17.988687398650228</v>
      </c>
      <c r="H395">
        <v>0</v>
      </c>
      <c r="I395">
        <v>0</v>
      </c>
      <c r="J395">
        <v>0</v>
      </c>
    </row>
    <row r="396" spans="1:10" x14ac:dyDescent="0.35">
      <c r="A396" s="21" t="str">
        <f>B2&amp;C380&amp;D396</f>
        <v>DISTRIBUCION VOLUMEN X CRITERIO (kg ó litros)BOLLERÍA&gt;500MIL</v>
      </c>
      <c r="B396">
        <v>0</v>
      </c>
      <c r="C396">
        <v>0</v>
      </c>
      <c r="D396" t="s">
        <v>44</v>
      </c>
      <c r="E396">
        <v>28.451478481217269</v>
      </c>
      <c r="F396">
        <v>32.22753508840826</v>
      </c>
      <c r="G396">
        <v>36.462150850264173</v>
      </c>
      <c r="H396">
        <v>0</v>
      </c>
      <c r="I396">
        <v>0</v>
      </c>
      <c r="J396">
        <v>0</v>
      </c>
    </row>
    <row r="397" spans="1:10" x14ac:dyDescent="0.35">
      <c r="A397" s="21" t="str">
        <f>B2&amp;C380&amp;D397</f>
        <v>DISTRIBUCION VOLUMEN X CRITERIO (kg ó litros)BOLLERÍADE 15 A 19 AÑOS</v>
      </c>
      <c r="B397">
        <v>0</v>
      </c>
      <c r="C397">
        <v>0</v>
      </c>
      <c r="D397" t="s">
        <v>155</v>
      </c>
      <c r="E397">
        <v>9.4562042761142795</v>
      </c>
      <c r="F397">
        <v>8.4305383799506988</v>
      </c>
      <c r="G397">
        <v>4.526224031471207</v>
      </c>
      <c r="H397">
        <v>0</v>
      </c>
      <c r="I397">
        <v>0</v>
      </c>
      <c r="J397">
        <v>0</v>
      </c>
    </row>
    <row r="398" spans="1:10" x14ac:dyDescent="0.35">
      <c r="A398" s="21" t="str">
        <f>B2&amp;C380&amp;D398</f>
        <v>DISTRIBUCION VOLUMEN X CRITERIO (kg ó litros)BOLLERÍADE 20 A 24 AÑOS</v>
      </c>
      <c r="B398">
        <v>0</v>
      </c>
      <c r="C398">
        <v>0</v>
      </c>
      <c r="D398" t="s">
        <v>156</v>
      </c>
      <c r="E398">
        <v>6.3914569937954901</v>
      </c>
      <c r="F398">
        <v>6.802209421256217</v>
      </c>
      <c r="G398">
        <v>2.782190788908963</v>
      </c>
      <c r="H398">
        <v>0</v>
      </c>
      <c r="I398">
        <v>0</v>
      </c>
      <c r="J398">
        <v>0</v>
      </c>
    </row>
    <row r="399" spans="1:10" x14ac:dyDescent="0.35">
      <c r="A399" s="21" t="str">
        <f>B2&amp;C380&amp;D399</f>
        <v>DISTRIBUCION VOLUMEN X CRITERIO (kg ó litros)BOLLERÍADE 25 A 34 AÑOS</v>
      </c>
      <c r="B399">
        <v>0</v>
      </c>
      <c r="C399">
        <v>0</v>
      </c>
      <c r="D399" t="s">
        <v>157</v>
      </c>
      <c r="E399">
        <v>19.101851883223524</v>
      </c>
      <c r="F399">
        <v>7.9377690854934002</v>
      </c>
      <c r="G399">
        <v>8.1955187674334873</v>
      </c>
      <c r="H399">
        <v>0</v>
      </c>
      <c r="I399">
        <v>0</v>
      </c>
      <c r="J399">
        <v>0</v>
      </c>
    </row>
    <row r="400" spans="1:10" x14ac:dyDescent="0.35">
      <c r="A400" s="21" t="str">
        <f>B2&amp;C380&amp;D400</f>
        <v>DISTRIBUCION VOLUMEN X CRITERIO (kg ó litros)BOLLERÍADE 35 A 49 AÑOS</v>
      </c>
      <c r="B400">
        <v>0</v>
      </c>
      <c r="C400">
        <v>0</v>
      </c>
      <c r="D400" t="s">
        <v>158</v>
      </c>
      <c r="E400">
        <v>29.598790450368995</v>
      </c>
      <c r="F400">
        <v>25.966240181495763</v>
      </c>
      <c r="G400">
        <v>17.820556329201416</v>
      </c>
      <c r="H400">
        <v>0</v>
      </c>
      <c r="I400">
        <v>0</v>
      </c>
      <c r="J400">
        <v>0</v>
      </c>
    </row>
    <row r="401" spans="1:10" x14ac:dyDescent="0.35">
      <c r="A401" s="21" t="str">
        <f>B2&amp;C380&amp;D401</f>
        <v>DISTRIBUCION VOLUMEN X CRITERIO (kg ó litros)BOLLERÍADE 50 A 59 AÑOS</v>
      </c>
      <c r="B401">
        <v>0</v>
      </c>
      <c r="C401">
        <v>0</v>
      </c>
      <c r="D401" t="s">
        <v>159</v>
      </c>
      <c r="E401">
        <v>28.23737229705927</v>
      </c>
      <c r="F401">
        <v>43.63756070547803</v>
      </c>
      <c r="G401">
        <v>47.073095745168743</v>
      </c>
      <c r="H401">
        <v>0</v>
      </c>
      <c r="I401">
        <v>0</v>
      </c>
      <c r="J401">
        <v>0</v>
      </c>
    </row>
    <row r="402" spans="1:10" x14ac:dyDescent="0.35">
      <c r="A402" s="21" t="str">
        <f>B2&amp;C380&amp;D402</f>
        <v>DISTRIBUCION VOLUMEN X CRITERIO (kg ó litros)BOLLERÍADE 60 A 75 AÑOS</v>
      </c>
      <c r="B402">
        <v>0</v>
      </c>
      <c r="C402">
        <v>0</v>
      </c>
      <c r="D402" t="s">
        <v>160</v>
      </c>
      <c r="E402">
        <v>7.214336164524136</v>
      </c>
      <c r="F402">
        <v>7.2256625751388457</v>
      </c>
      <c r="G402">
        <v>19.602414964002193</v>
      </c>
      <c r="H402">
        <v>0</v>
      </c>
      <c r="I402">
        <v>0</v>
      </c>
      <c r="J402">
        <v>0</v>
      </c>
    </row>
    <row r="403" spans="1:10" x14ac:dyDescent="0.35">
      <c r="A403" s="21" t="str">
        <f>B2&amp;C380&amp;D403</f>
        <v>DISTRIBUCION VOLUMEN X CRITERIO (kg ó litros)BOLLERÍAALTA Y MEDIA ALTA</v>
      </c>
      <c r="B403">
        <v>0</v>
      </c>
      <c r="C403">
        <v>0</v>
      </c>
      <c r="D403" t="s">
        <v>161</v>
      </c>
      <c r="E403">
        <v>13.393873564347771</v>
      </c>
      <c r="F403">
        <v>19.50632118414914</v>
      </c>
      <c r="G403">
        <v>6.2969295419757403</v>
      </c>
      <c r="H403">
        <v>0</v>
      </c>
      <c r="I403">
        <v>0</v>
      </c>
      <c r="J403">
        <v>0</v>
      </c>
    </row>
    <row r="404" spans="1:10" x14ac:dyDescent="0.35">
      <c r="A404" s="21" t="str">
        <f>B2&amp;C380&amp;D404</f>
        <v>DISTRIBUCION VOLUMEN X CRITERIO (kg ó litros)BOLLERÍAMEDIA</v>
      </c>
      <c r="B404">
        <v>0</v>
      </c>
      <c r="C404">
        <v>0</v>
      </c>
      <c r="D404" t="s">
        <v>162</v>
      </c>
      <c r="E404">
        <v>24.426683242662012</v>
      </c>
      <c r="F404">
        <v>23.523704155418244</v>
      </c>
      <c r="G404">
        <v>23.61821736915261</v>
      </c>
      <c r="H404">
        <v>0</v>
      </c>
      <c r="I404">
        <v>0</v>
      </c>
      <c r="J404">
        <v>0</v>
      </c>
    </row>
    <row r="405" spans="1:10" x14ac:dyDescent="0.35">
      <c r="A405" s="21" t="str">
        <f>B2&amp;C380&amp;D405</f>
        <v>DISTRIBUCION VOLUMEN X CRITERIO (kg ó litros)BOLLERÍAMEDIA BAJA</v>
      </c>
      <c r="B405">
        <v>0</v>
      </c>
      <c r="C405">
        <v>0</v>
      </c>
      <c r="D405" t="s">
        <v>163</v>
      </c>
      <c r="E405">
        <v>47.451352293643033</v>
      </c>
      <c r="F405">
        <v>44.726570474629327</v>
      </c>
      <c r="G405">
        <v>45.406470991219145</v>
      </c>
      <c r="H405">
        <v>0</v>
      </c>
      <c r="I405">
        <v>0</v>
      </c>
      <c r="J405">
        <v>0</v>
      </c>
    </row>
    <row r="406" spans="1:10" x14ac:dyDescent="0.35">
      <c r="A406" s="21" t="str">
        <f>B2&amp;C380&amp;D406</f>
        <v>DISTRIBUCION VOLUMEN X CRITERIO (kg ó litros)BOLLERÍABAJA</v>
      </c>
      <c r="B406">
        <v>0</v>
      </c>
      <c r="C406">
        <v>0</v>
      </c>
      <c r="D406" t="s">
        <v>164</v>
      </c>
      <c r="E406">
        <v>14.728088254944845</v>
      </c>
      <c r="F406">
        <v>12.243406927342697</v>
      </c>
      <c r="G406">
        <v>24.678387733326616</v>
      </c>
      <c r="H406">
        <v>0</v>
      </c>
      <c r="I406">
        <v>0</v>
      </c>
      <c r="J406">
        <v>0</v>
      </c>
    </row>
    <row r="407" spans="1:10" x14ac:dyDescent="0.35">
      <c r="A407" s="21" t="str">
        <f>B2&amp;C407&amp;D407</f>
        <v>DISTRIBUCION VOLUMEN X CRITERIO (kg ó litros)PAL.PAN+BARRIT+TORTITT.ESPAÑA</v>
      </c>
      <c r="B407">
        <v>0</v>
      </c>
      <c r="C407" t="s">
        <v>173</v>
      </c>
      <c r="D407" t="s">
        <v>59</v>
      </c>
      <c r="E407">
        <v>100</v>
      </c>
      <c r="F407">
        <v>100</v>
      </c>
      <c r="G407">
        <v>100</v>
      </c>
      <c r="H407">
        <v>0</v>
      </c>
      <c r="I407">
        <v>0</v>
      </c>
      <c r="J407">
        <v>0</v>
      </c>
    </row>
    <row r="408" spans="1:10" x14ac:dyDescent="0.35">
      <c r="A408" s="21" t="str">
        <f>B2&amp;C407&amp;D408</f>
        <v>DISTRIBUCION VOLUMEN X CRITERIO (kg ó litros)PAL.PAN+BARRIT+TORTITBCN AM</v>
      </c>
      <c r="B408">
        <v>0</v>
      </c>
      <c r="C408">
        <v>0</v>
      </c>
      <c r="D408" t="s">
        <v>147</v>
      </c>
      <c r="E408">
        <v>5.0549268409021195</v>
      </c>
      <c r="F408">
        <v>1.6704457359781342</v>
      </c>
      <c r="G408">
        <v>5.8863629068424146</v>
      </c>
      <c r="H408">
        <v>0</v>
      </c>
      <c r="I408">
        <v>0</v>
      </c>
      <c r="J408">
        <v>0</v>
      </c>
    </row>
    <row r="409" spans="1:10" x14ac:dyDescent="0.35">
      <c r="A409" s="21" t="str">
        <f>B2&amp;C407&amp;D409</f>
        <v>DISTRIBUCION VOLUMEN X CRITERIO (kg ó litros)PAL.PAN+BARRIT+TORTITREST.CAT ARAGON</v>
      </c>
      <c r="B409">
        <v>0</v>
      </c>
      <c r="C409">
        <v>0</v>
      </c>
      <c r="D409" t="s">
        <v>148</v>
      </c>
      <c r="E409">
        <v>37.656132078994546</v>
      </c>
      <c r="F409">
        <v>44.839362029686797</v>
      </c>
      <c r="G409">
        <v>18.725122084936675</v>
      </c>
      <c r="H409">
        <v>0</v>
      </c>
      <c r="I409">
        <v>0</v>
      </c>
      <c r="J409">
        <v>0</v>
      </c>
    </row>
    <row r="410" spans="1:10" x14ac:dyDescent="0.35">
      <c r="A410" s="21" t="str">
        <f>B2&amp;C407&amp;D410</f>
        <v>DISTRIBUCION VOLUMEN X CRITERIO (kg ó litros)PAL.PAN+BARRIT+TORTITLEVANTE</v>
      </c>
      <c r="B410">
        <v>0</v>
      </c>
      <c r="C410">
        <v>0</v>
      </c>
      <c r="D410" t="s">
        <v>149</v>
      </c>
      <c r="E410">
        <v>15.62906830602549</v>
      </c>
      <c r="F410">
        <v>7.7950225755971481</v>
      </c>
      <c r="G410">
        <v>10.544274369095625</v>
      </c>
      <c r="H410">
        <v>0</v>
      </c>
      <c r="I410">
        <v>0</v>
      </c>
      <c r="J410">
        <v>0</v>
      </c>
    </row>
    <row r="411" spans="1:10" x14ac:dyDescent="0.35">
      <c r="A411" s="21" t="str">
        <f>B2&amp;C407&amp;D411</f>
        <v>DISTRIBUCION VOLUMEN X CRITERIO (kg ó litros)PAL.PAN+BARRIT+TORTITANDALUCIA</v>
      </c>
      <c r="B411">
        <v>0</v>
      </c>
      <c r="C411">
        <v>0</v>
      </c>
      <c r="D411" t="s">
        <v>150</v>
      </c>
      <c r="E411">
        <v>12.495966612750644</v>
      </c>
      <c r="F411">
        <v>35.833889594520443</v>
      </c>
      <c r="G411">
        <v>27.079200188829933</v>
      </c>
      <c r="H411">
        <v>0</v>
      </c>
      <c r="I411">
        <v>0</v>
      </c>
      <c r="J411">
        <v>0</v>
      </c>
    </row>
    <row r="412" spans="1:10" x14ac:dyDescent="0.35">
      <c r="A412" s="21" t="str">
        <f>B2&amp;C407&amp;D412</f>
        <v>DISTRIBUCION VOLUMEN X CRITERIO (kg ó litros)PAL.PAN+BARRIT+TORTITMDD AM</v>
      </c>
      <c r="B412">
        <v>0</v>
      </c>
      <c r="C412">
        <v>0</v>
      </c>
      <c r="D412" t="s">
        <v>151</v>
      </c>
      <c r="E412">
        <v>5.9795148623766146</v>
      </c>
      <c r="F412">
        <v>4.8190551869143992</v>
      </c>
      <c r="G412">
        <v>4.9970353848917171</v>
      </c>
      <c r="H412">
        <v>0</v>
      </c>
      <c r="I412">
        <v>0</v>
      </c>
      <c r="J412">
        <v>0</v>
      </c>
    </row>
    <row r="413" spans="1:10" x14ac:dyDescent="0.35">
      <c r="A413" s="21" t="str">
        <f>B2&amp;C407&amp;D413</f>
        <v>DISTRIBUCION VOLUMEN X CRITERIO (kg ó litros)PAL.PAN+BARRIT+TORTITRTO CENTRO</v>
      </c>
      <c r="B413">
        <v>0</v>
      </c>
      <c r="C413">
        <v>0</v>
      </c>
      <c r="D413" t="s">
        <v>152</v>
      </c>
      <c r="E413">
        <v>12.325122614685869</v>
      </c>
      <c r="F413">
        <v>2.1940693900451098</v>
      </c>
      <c r="G413">
        <v>6.8881840289945444</v>
      </c>
      <c r="H413">
        <v>0</v>
      </c>
      <c r="I413">
        <v>0</v>
      </c>
      <c r="J413">
        <v>0</v>
      </c>
    </row>
    <row r="414" spans="1:10" x14ac:dyDescent="0.35">
      <c r="A414" s="21" t="str">
        <f>B2&amp;C407&amp;D414</f>
        <v>DISTRIBUCION VOLUMEN X CRITERIO (kg ó litros)PAL.PAN+BARRIT+TORTITNORTE-CENTRO</v>
      </c>
      <c r="B414">
        <v>0</v>
      </c>
      <c r="C414">
        <v>0</v>
      </c>
      <c r="D414" t="s">
        <v>153</v>
      </c>
      <c r="E414">
        <v>9.2077742198589085</v>
      </c>
      <c r="F414">
        <v>1.0197787305843464</v>
      </c>
      <c r="G414">
        <v>23.909971428582487</v>
      </c>
      <c r="H414">
        <v>0</v>
      </c>
      <c r="I414">
        <v>0</v>
      </c>
      <c r="J414">
        <v>0</v>
      </c>
    </row>
    <row r="415" spans="1:10" x14ac:dyDescent="0.35">
      <c r="A415" s="21" t="str">
        <f>B2&amp;C407&amp;D415</f>
        <v>DISTRIBUCION VOLUMEN X CRITERIO (kg ó litros)PAL.PAN+BARRIT+TORTITNOROESTE</v>
      </c>
      <c r="B415">
        <v>0</v>
      </c>
      <c r="C415">
        <v>0</v>
      </c>
      <c r="D415" t="s">
        <v>154</v>
      </c>
      <c r="E415">
        <v>1.651485057227827</v>
      </c>
      <c r="F415">
        <v>1.8283909335785629</v>
      </c>
      <c r="G415">
        <v>1.9698457532614047</v>
      </c>
      <c r="H415">
        <v>0</v>
      </c>
      <c r="I415">
        <v>0</v>
      </c>
      <c r="J415">
        <v>0</v>
      </c>
    </row>
    <row r="416" spans="1:10" x14ac:dyDescent="0.35">
      <c r="A416" s="21" t="str">
        <f>B2&amp;C407&amp;D416</f>
        <v>DISTRIBUCION VOLUMEN X CRITERIO (kg ó litros)PAL.PAN+BARRIT+TORTIT&lt;2MIL</v>
      </c>
      <c r="B416">
        <v>0</v>
      </c>
      <c r="C416">
        <v>0</v>
      </c>
      <c r="D416" t="s">
        <v>29</v>
      </c>
      <c r="E416" t="s">
        <v>168</v>
      </c>
      <c r="F416" t="s">
        <v>168</v>
      </c>
      <c r="G416">
        <v>0.86904959702708995</v>
      </c>
      <c r="H416">
        <v>0</v>
      </c>
      <c r="I416">
        <v>0</v>
      </c>
      <c r="J416">
        <v>0</v>
      </c>
    </row>
    <row r="417" spans="1:10" x14ac:dyDescent="0.35">
      <c r="A417" s="21" t="str">
        <f>B2&amp;C407&amp;D417</f>
        <v>DISTRIBUCION VOLUMEN X CRITERIO (kg ó litros)PAL.PAN+BARRIT+TORTIT2-5MIL</v>
      </c>
      <c r="B417">
        <v>0</v>
      </c>
      <c r="C417">
        <v>0</v>
      </c>
      <c r="D417" t="s">
        <v>32</v>
      </c>
      <c r="E417">
        <v>2.0257134131593029</v>
      </c>
      <c r="F417">
        <v>0.86526680170793036</v>
      </c>
      <c r="G417" t="s">
        <v>168</v>
      </c>
      <c r="H417">
        <v>0</v>
      </c>
      <c r="I417">
        <v>0</v>
      </c>
      <c r="J417">
        <v>0</v>
      </c>
    </row>
    <row r="418" spans="1:10" x14ac:dyDescent="0.35">
      <c r="A418" s="21" t="str">
        <f>B2&amp;C407&amp;D418</f>
        <v>DISTRIBUCION VOLUMEN X CRITERIO (kg ó litros)PAL.PAN+BARRIT+TORTIT5-10MIL</v>
      </c>
      <c r="B418">
        <v>0</v>
      </c>
      <c r="C418">
        <v>0</v>
      </c>
      <c r="D418" t="s">
        <v>34</v>
      </c>
      <c r="E418" t="s">
        <v>168</v>
      </c>
      <c r="F418">
        <v>4.0482128063129359</v>
      </c>
      <c r="G418">
        <v>8.6161433432340679</v>
      </c>
      <c r="H418">
        <v>0</v>
      </c>
      <c r="I418">
        <v>0</v>
      </c>
      <c r="J418">
        <v>0</v>
      </c>
    </row>
    <row r="419" spans="1:10" x14ac:dyDescent="0.35">
      <c r="A419" s="21" t="str">
        <f>B2&amp;C407&amp;D419</f>
        <v>DISTRIBUCION VOLUMEN X CRITERIO (kg ó litros)PAL.PAN+BARRIT+TORTIT10-30MIL</v>
      </c>
      <c r="B419">
        <v>0</v>
      </c>
      <c r="C419">
        <v>0</v>
      </c>
      <c r="D419" t="s">
        <v>36</v>
      </c>
      <c r="E419">
        <v>17.967099431235333</v>
      </c>
      <c r="F419">
        <v>10.903390657083959</v>
      </c>
      <c r="G419">
        <v>26.264604488871779</v>
      </c>
      <c r="H419">
        <v>0</v>
      </c>
      <c r="I419">
        <v>0</v>
      </c>
      <c r="J419">
        <v>0</v>
      </c>
    </row>
    <row r="420" spans="1:10" x14ac:dyDescent="0.35">
      <c r="A420" s="21" t="str">
        <f>B2&amp;C407&amp;D420</f>
        <v>DISTRIBUCION VOLUMEN X CRITERIO (kg ó litros)PAL.PAN+BARRIT+TORTIT30-100MIL</v>
      </c>
      <c r="B420">
        <v>0</v>
      </c>
      <c r="C420">
        <v>0</v>
      </c>
      <c r="D420" t="s">
        <v>38</v>
      </c>
      <c r="E420">
        <v>22.915427855931849</v>
      </c>
      <c r="F420">
        <v>26.998384282422165</v>
      </c>
      <c r="G420">
        <v>15.78773464897106</v>
      </c>
      <c r="H420">
        <v>0</v>
      </c>
      <c r="I420">
        <v>0</v>
      </c>
      <c r="J420">
        <v>0</v>
      </c>
    </row>
    <row r="421" spans="1:10" x14ac:dyDescent="0.35">
      <c r="A421" s="21" t="str">
        <f>B2&amp;C407&amp;D421</f>
        <v>DISTRIBUCION VOLUMEN X CRITERIO (kg ó litros)PAL.PAN+BARRIT+TORTIT100-200MIL</v>
      </c>
      <c r="B421">
        <v>0</v>
      </c>
      <c r="C421">
        <v>0</v>
      </c>
      <c r="D421" t="s">
        <v>40</v>
      </c>
      <c r="E421">
        <v>15.401685831237058</v>
      </c>
      <c r="F421">
        <v>25.05153334916071</v>
      </c>
      <c r="G421">
        <v>1.3373707687583554</v>
      </c>
      <c r="H421">
        <v>0</v>
      </c>
      <c r="I421">
        <v>0</v>
      </c>
      <c r="J421">
        <v>0</v>
      </c>
    </row>
    <row r="422" spans="1:10" x14ac:dyDescent="0.35">
      <c r="A422" s="21" t="str">
        <f>B2&amp;C407&amp;D422</f>
        <v>DISTRIBUCION VOLUMEN X CRITERIO (kg ó litros)PAL.PAN+BARRIT+TORTIT200-500MIL</v>
      </c>
      <c r="B422">
        <v>0</v>
      </c>
      <c r="C422">
        <v>0</v>
      </c>
      <c r="D422" t="s">
        <v>42</v>
      </c>
      <c r="E422">
        <v>3.7992290278045426</v>
      </c>
      <c r="F422">
        <v>3.836084736889382</v>
      </c>
      <c r="G422">
        <v>24.75284738330485</v>
      </c>
      <c r="H422">
        <v>0</v>
      </c>
      <c r="I422">
        <v>0</v>
      </c>
      <c r="J422">
        <v>0</v>
      </c>
    </row>
    <row r="423" spans="1:10" x14ac:dyDescent="0.35">
      <c r="A423" s="21" t="str">
        <f>B2&amp;C407&amp;D423</f>
        <v>DISTRIBUCION VOLUMEN X CRITERIO (kg ó litros)PAL.PAN+BARRIT+TORTIT&gt;500MIL</v>
      </c>
      <c r="B423">
        <v>0</v>
      </c>
      <c r="C423">
        <v>0</v>
      </c>
      <c r="D423" t="s">
        <v>44</v>
      </c>
      <c r="E423">
        <v>37.890849144220894</v>
      </c>
      <c r="F423">
        <v>28.297143311694423</v>
      </c>
      <c r="G423">
        <v>22.372229369251912</v>
      </c>
      <c r="H423">
        <v>0</v>
      </c>
      <c r="I423">
        <v>0</v>
      </c>
      <c r="J423">
        <v>0</v>
      </c>
    </row>
    <row r="424" spans="1:10" x14ac:dyDescent="0.35">
      <c r="A424" s="21" t="str">
        <f>B2&amp;C407&amp;D424</f>
        <v>DISTRIBUCION VOLUMEN X CRITERIO (kg ó litros)PAL.PAN+BARRIT+TORTITDE 15 A 19 AÑOS</v>
      </c>
      <c r="B424">
        <v>0</v>
      </c>
      <c r="C424">
        <v>0</v>
      </c>
      <c r="D424" t="s">
        <v>155</v>
      </c>
      <c r="E424">
        <v>3.5266932447618395</v>
      </c>
      <c r="F424">
        <v>7.6637911327685746</v>
      </c>
      <c r="G424" t="s">
        <v>168</v>
      </c>
      <c r="H424">
        <v>0</v>
      </c>
      <c r="I424">
        <v>0</v>
      </c>
      <c r="J424">
        <v>0</v>
      </c>
    </row>
    <row r="425" spans="1:10" x14ac:dyDescent="0.35">
      <c r="A425" s="21" t="str">
        <f>B2&amp;C407&amp;D425</f>
        <v>DISTRIBUCION VOLUMEN X CRITERIO (kg ó litros)PAL.PAN+BARRIT+TORTITDE 20 A 24 AÑOS</v>
      </c>
      <c r="B425">
        <v>0</v>
      </c>
      <c r="C425">
        <v>0</v>
      </c>
      <c r="D425" t="s">
        <v>156</v>
      </c>
      <c r="E425">
        <v>2.3674006213780094</v>
      </c>
      <c r="F425" t="s">
        <v>168</v>
      </c>
      <c r="G425">
        <v>3.0247750410944625</v>
      </c>
      <c r="H425">
        <v>0</v>
      </c>
      <c r="I425">
        <v>0</v>
      </c>
      <c r="J425">
        <v>0</v>
      </c>
    </row>
    <row r="426" spans="1:10" x14ac:dyDescent="0.35">
      <c r="A426" s="21" t="str">
        <f>B2&amp;C407&amp;D426</f>
        <v>DISTRIBUCION VOLUMEN X CRITERIO (kg ó litros)PAL.PAN+BARRIT+TORTITDE 25 A 34 AÑOS</v>
      </c>
      <c r="B426">
        <v>0</v>
      </c>
      <c r="C426">
        <v>0</v>
      </c>
      <c r="D426" t="s">
        <v>157</v>
      </c>
      <c r="E426">
        <v>13.220153211317362</v>
      </c>
      <c r="F426">
        <v>2.611251463136016</v>
      </c>
      <c r="G426">
        <v>33.821570123302159</v>
      </c>
      <c r="H426">
        <v>0</v>
      </c>
      <c r="I426">
        <v>0</v>
      </c>
      <c r="J426">
        <v>0</v>
      </c>
    </row>
    <row r="427" spans="1:10" x14ac:dyDescent="0.35">
      <c r="A427" s="21" t="str">
        <f>B2&amp;C407&amp;D427</f>
        <v>DISTRIBUCION VOLUMEN X CRITERIO (kg ó litros)PAL.PAN+BARRIT+TORTITDE 35 A 49 AÑOS</v>
      </c>
      <c r="B427">
        <v>0</v>
      </c>
      <c r="C427">
        <v>0</v>
      </c>
      <c r="D427" t="s">
        <v>158</v>
      </c>
      <c r="E427">
        <v>20.916832065866515</v>
      </c>
      <c r="F427">
        <v>39.807326510575443</v>
      </c>
      <c r="G427">
        <v>19.25408204766892</v>
      </c>
      <c r="H427">
        <v>0</v>
      </c>
      <c r="I427">
        <v>0</v>
      </c>
      <c r="J427">
        <v>0</v>
      </c>
    </row>
    <row r="428" spans="1:10" x14ac:dyDescent="0.35">
      <c r="A428" s="21" t="str">
        <f>B2&amp;C407&amp;D428</f>
        <v>DISTRIBUCION VOLUMEN X CRITERIO (kg ó litros)PAL.PAN+BARRIT+TORTITDE 50 A 59 AÑOS</v>
      </c>
      <c r="B428">
        <v>0</v>
      </c>
      <c r="C428">
        <v>0</v>
      </c>
      <c r="D428" t="s">
        <v>159</v>
      </c>
      <c r="E428">
        <v>48.339380954970473</v>
      </c>
      <c r="F428">
        <v>44.870261687981426</v>
      </c>
      <c r="G428">
        <v>42.226635877050676</v>
      </c>
      <c r="H428">
        <v>0</v>
      </c>
      <c r="I428">
        <v>0</v>
      </c>
      <c r="J428">
        <v>0</v>
      </c>
    </row>
    <row r="429" spans="1:10" x14ac:dyDescent="0.35">
      <c r="A429" s="21" t="str">
        <f>B2&amp;C407&amp;D429</f>
        <v>DISTRIBUCION VOLUMEN X CRITERIO (kg ó litros)PAL.PAN+BARRIT+TORTITDE 60 A 75 AÑOS</v>
      </c>
      <c r="B429">
        <v>0</v>
      </c>
      <c r="C429">
        <v>0</v>
      </c>
      <c r="D429" t="s">
        <v>160</v>
      </c>
      <c r="E429">
        <v>11.629546897399051</v>
      </c>
      <c r="F429">
        <v>5.047389676629594</v>
      </c>
      <c r="G429">
        <v>1.6729203985324175</v>
      </c>
      <c r="H429">
        <v>0</v>
      </c>
      <c r="I429">
        <v>0</v>
      </c>
      <c r="J429">
        <v>0</v>
      </c>
    </row>
    <row r="430" spans="1:10" x14ac:dyDescent="0.35">
      <c r="A430" s="21" t="str">
        <f>B2&amp;C407&amp;D430</f>
        <v>DISTRIBUCION VOLUMEN X CRITERIO (kg ó litros)PAL.PAN+BARRIT+TORTITALTA Y MEDIA ALTA</v>
      </c>
      <c r="B430">
        <v>0</v>
      </c>
      <c r="C430">
        <v>0</v>
      </c>
      <c r="D430" t="s">
        <v>161</v>
      </c>
      <c r="E430">
        <v>34.83055160692841</v>
      </c>
      <c r="F430">
        <v>28.273003009849834</v>
      </c>
      <c r="G430">
        <v>7.112494559634694</v>
      </c>
      <c r="H430">
        <v>0</v>
      </c>
      <c r="I430">
        <v>0</v>
      </c>
      <c r="J430">
        <v>0</v>
      </c>
    </row>
    <row r="431" spans="1:10" x14ac:dyDescent="0.35">
      <c r="A431" s="21" t="str">
        <f>B2&amp;C407&amp;D431</f>
        <v>DISTRIBUCION VOLUMEN X CRITERIO (kg ó litros)PAL.PAN+BARRIT+TORTITMEDIA</v>
      </c>
      <c r="B431">
        <v>0</v>
      </c>
      <c r="C431">
        <v>0</v>
      </c>
      <c r="D431" t="s">
        <v>162</v>
      </c>
      <c r="E431">
        <v>21.325445495775377</v>
      </c>
      <c r="F431">
        <v>13.577307666681362</v>
      </c>
      <c r="G431">
        <v>13.305631521442502</v>
      </c>
      <c r="H431">
        <v>0</v>
      </c>
      <c r="I431">
        <v>0</v>
      </c>
      <c r="J431">
        <v>0</v>
      </c>
    </row>
    <row r="432" spans="1:10" x14ac:dyDescent="0.35">
      <c r="A432" s="21" t="str">
        <f>B2&amp;C407&amp;D432</f>
        <v>DISTRIBUCION VOLUMEN X CRITERIO (kg ó litros)PAL.PAN+BARRIT+TORTITMEDIA BAJA</v>
      </c>
      <c r="B432">
        <v>0</v>
      </c>
      <c r="C432">
        <v>0</v>
      </c>
      <c r="D432" t="s">
        <v>163</v>
      </c>
      <c r="E432">
        <v>31.046131530608594</v>
      </c>
      <c r="F432">
        <v>26.248142862918954</v>
      </c>
      <c r="G432">
        <v>32.15821162179013</v>
      </c>
      <c r="H432">
        <v>0</v>
      </c>
      <c r="I432">
        <v>0</v>
      </c>
      <c r="J432">
        <v>0</v>
      </c>
    </row>
    <row r="433" spans="1:10" x14ac:dyDescent="0.35">
      <c r="A433" s="21" t="str">
        <f>B2&amp;C407&amp;D433</f>
        <v>DISTRIBUCION VOLUMEN X CRITERIO (kg ó litros)PAL.PAN+BARRIT+TORTITBAJA</v>
      </c>
      <c r="B433">
        <v>0</v>
      </c>
      <c r="C433">
        <v>0</v>
      </c>
      <c r="D433" t="s">
        <v>164</v>
      </c>
      <c r="E433">
        <v>12.797870411644166</v>
      </c>
      <c r="F433">
        <v>31.901564443938778</v>
      </c>
      <c r="G433">
        <v>47.423649858164623</v>
      </c>
      <c r="H433">
        <v>0</v>
      </c>
      <c r="I433">
        <v>0</v>
      </c>
      <c r="J433">
        <v>0</v>
      </c>
    </row>
    <row r="434" spans="1:10" x14ac:dyDescent="0.35">
      <c r="A434" s="21" t="str">
        <f>B2&amp;C434&amp;D434</f>
        <v>DISTRIBUCION VOLUMEN X CRITERIO (kg ó litros).Resto productos Ing.T.ESPAÑA</v>
      </c>
      <c r="B434">
        <v>0</v>
      </c>
      <c r="C434" t="s">
        <v>131</v>
      </c>
      <c r="D434" t="s">
        <v>59</v>
      </c>
      <c r="E434">
        <v>100</v>
      </c>
      <c r="F434">
        <v>100</v>
      </c>
      <c r="G434">
        <v>100</v>
      </c>
      <c r="H434">
        <v>0</v>
      </c>
      <c r="I434">
        <v>0</v>
      </c>
      <c r="J434">
        <v>0</v>
      </c>
    </row>
    <row r="435" spans="1:10" x14ac:dyDescent="0.35">
      <c r="A435" s="21" t="str">
        <f>B2&amp;C434&amp;D435</f>
        <v>DISTRIBUCION VOLUMEN X CRITERIO (kg ó litros).Resto productos Ing.BCN AM</v>
      </c>
      <c r="B435">
        <v>0</v>
      </c>
      <c r="C435">
        <v>0</v>
      </c>
      <c r="D435" t="s">
        <v>147</v>
      </c>
      <c r="E435">
        <v>7.0839099955930989</v>
      </c>
      <c r="F435">
        <v>7.6702146426783289</v>
      </c>
      <c r="G435">
        <v>5.2698829991512115</v>
      </c>
      <c r="H435">
        <v>0</v>
      </c>
      <c r="I435">
        <v>0</v>
      </c>
      <c r="J435">
        <v>0</v>
      </c>
    </row>
    <row r="436" spans="1:10" x14ac:dyDescent="0.35">
      <c r="A436" s="21" t="str">
        <f>B2&amp;C434&amp;D436</f>
        <v>DISTRIBUCION VOLUMEN X CRITERIO (kg ó litros).Resto productos Ing.REST.CAT ARAGON</v>
      </c>
      <c r="B436">
        <v>0</v>
      </c>
      <c r="C436">
        <v>0</v>
      </c>
      <c r="D436" t="s">
        <v>148</v>
      </c>
      <c r="E436">
        <v>8.7033826946046506</v>
      </c>
      <c r="F436">
        <v>11.769977627492423</v>
      </c>
      <c r="G436">
        <v>13.852139115664633</v>
      </c>
      <c r="H436">
        <v>0</v>
      </c>
      <c r="I436">
        <v>0</v>
      </c>
      <c r="J436">
        <v>0</v>
      </c>
    </row>
    <row r="437" spans="1:10" x14ac:dyDescent="0.35">
      <c r="A437" s="21" t="str">
        <f>B2&amp;C434&amp;D437</f>
        <v>DISTRIBUCION VOLUMEN X CRITERIO (kg ó litros).Resto productos Ing.LEVANTE</v>
      </c>
      <c r="B437">
        <v>0</v>
      </c>
      <c r="C437">
        <v>0</v>
      </c>
      <c r="D437" t="s">
        <v>149</v>
      </c>
      <c r="E437">
        <v>14.539242318680284</v>
      </c>
      <c r="F437">
        <v>18.858795836852885</v>
      </c>
      <c r="G437">
        <v>17.769286508468262</v>
      </c>
      <c r="H437">
        <v>0</v>
      </c>
      <c r="I437">
        <v>0</v>
      </c>
      <c r="J437">
        <v>0</v>
      </c>
    </row>
    <row r="438" spans="1:10" x14ac:dyDescent="0.35">
      <c r="A438" s="21" t="str">
        <f>B2&amp;C434&amp;D438</f>
        <v>DISTRIBUCION VOLUMEN X CRITERIO (kg ó litros).Resto productos Ing.ANDALUCIA</v>
      </c>
      <c r="B438">
        <v>0</v>
      </c>
      <c r="C438">
        <v>0</v>
      </c>
      <c r="D438" t="s">
        <v>150</v>
      </c>
      <c r="E438">
        <v>20.696089600672764</v>
      </c>
      <c r="F438">
        <v>16.491997979023427</v>
      </c>
      <c r="G438">
        <v>17.970392252640501</v>
      </c>
      <c r="H438">
        <v>0</v>
      </c>
      <c r="I438">
        <v>0</v>
      </c>
      <c r="J438">
        <v>0</v>
      </c>
    </row>
    <row r="439" spans="1:10" x14ac:dyDescent="0.35">
      <c r="A439" s="21" t="str">
        <f>B2&amp;C434&amp;D439</f>
        <v>DISTRIBUCION VOLUMEN X CRITERIO (kg ó litros).Resto productos Ing.MDD AM</v>
      </c>
      <c r="B439">
        <v>0</v>
      </c>
      <c r="C439">
        <v>0</v>
      </c>
      <c r="D439" t="s">
        <v>151</v>
      </c>
      <c r="E439">
        <v>25.049218428808746</v>
      </c>
      <c r="F439">
        <v>17.797302441369219</v>
      </c>
      <c r="G439">
        <v>18.867307094700045</v>
      </c>
      <c r="H439">
        <v>0</v>
      </c>
      <c r="I439">
        <v>0</v>
      </c>
      <c r="J439">
        <v>0</v>
      </c>
    </row>
    <row r="440" spans="1:10" x14ac:dyDescent="0.35">
      <c r="A440" s="21" t="str">
        <f>B2&amp;C434&amp;D440</f>
        <v>DISTRIBUCION VOLUMEN X CRITERIO (kg ó litros).Resto productos Ing.RTO CENTRO</v>
      </c>
      <c r="B440">
        <v>0</v>
      </c>
      <c r="C440">
        <v>0</v>
      </c>
      <c r="D440" t="s">
        <v>152</v>
      </c>
      <c r="E440">
        <v>7.4189252369029832</v>
      </c>
      <c r="F440">
        <v>5.8686275794756231</v>
      </c>
      <c r="G440">
        <v>5.7195867910058711</v>
      </c>
      <c r="H440">
        <v>0</v>
      </c>
      <c r="I440">
        <v>0</v>
      </c>
      <c r="J440">
        <v>0</v>
      </c>
    </row>
    <row r="441" spans="1:10" x14ac:dyDescent="0.35">
      <c r="A441" s="21" t="str">
        <f>B2&amp;C434&amp;D441</f>
        <v>DISTRIBUCION VOLUMEN X CRITERIO (kg ó litros).Resto productos Ing.NORTE-CENTRO</v>
      </c>
      <c r="B441">
        <v>0</v>
      </c>
      <c r="C441">
        <v>0</v>
      </c>
      <c r="D441" t="s">
        <v>153</v>
      </c>
      <c r="E441">
        <v>10.129507184778547</v>
      </c>
      <c r="F441">
        <v>13.951677667100535</v>
      </c>
      <c r="G441">
        <v>14.479276884462008</v>
      </c>
      <c r="H441">
        <v>0</v>
      </c>
      <c r="I441">
        <v>0</v>
      </c>
      <c r="J441">
        <v>0</v>
      </c>
    </row>
    <row r="442" spans="1:10" x14ac:dyDescent="0.35">
      <c r="A442" s="21" t="str">
        <f>B2&amp;C434&amp;D442</f>
        <v>DISTRIBUCION VOLUMEN X CRITERIO (kg ó litros).Resto productos Ing.NOROESTE</v>
      </c>
      <c r="B442">
        <v>0</v>
      </c>
      <c r="C442">
        <v>0</v>
      </c>
      <c r="D442" t="s">
        <v>154</v>
      </c>
      <c r="E442">
        <v>6.3797207260943321</v>
      </c>
      <c r="F442">
        <v>7.5914080245047337</v>
      </c>
      <c r="G442">
        <v>6.0721313465227418</v>
      </c>
      <c r="H442">
        <v>0</v>
      </c>
      <c r="I442">
        <v>0</v>
      </c>
      <c r="J442">
        <v>0</v>
      </c>
    </row>
    <row r="443" spans="1:10" x14ac:dyDescent="0.35">
      <c r="A443" s="21" t="str">
        <f>B2&amp;C434&amp;D443</f>
        <v>DISTRIBUCION VOLUMEN X CRITERIO (kg ó litros).Resto productos Ing.&lt;2MIL</v>
      </c>
      <c r="B443">
        <v>0</v>
      </c>
      <c r="C443">
        <v>0</v>
      </c>
      <c r="D443" t="s">
        <v>29</v>
      </c>
      <c r="E443">
        <v>1.6714817632433063</v>
      </c>
      <c r="F443">
        <v>2.5395269095078215</v>
      </c>
      <c r="G443">
        <v>1.8477852550822307</v>
      </c>
      <c r="H443">
        <v>0</v>
      </c>
      <c r="I443">
        <v>0</v>
      </c>
      <c r="J443">
        <v>0</v>
      </c>
    </row>
    <row r="444" spans="1:10" x14ac:dyDescent="0.35">
      <c r="A444" s="21" t="str">
        <f>B2&amp;C434&amp;D444</f>
        <v>DISTRIBUCION VOLUMEN X CRITERIO (kg ó litros).Resto productos Ing.2-5MIL</v>
      </c>
      <c r="B444">
        <v>0</v>
      </c>
      <c r="C444">
        <v>0</v>
      </c>
      <c r="D444" t="s">
        <v>32</v>
      </c>
      <c r="E444">
        <v>4.0668318540677175</v>
      </c>
      <c r="F444">
        <v>5.2932843688351445</v>
      </c>
      <c r="G444">
        <v>7.4689418968081425</v>
      </c>
      <c r="H444">
        <v>0</v>
      </c>
      <c r="I444">
        <v>0</v>
      </c>
      <c r="J444">
        <v>0</v>
      </c>
    </row>
    <row r="445" spans="1:10" x14ac:dyDescent="0.35">
      <c r="A445" s="21" t="str">
        <f>B2&amp;C434&amp;D445</f>
        <v>DISTRIBUCION VOLUMEN X CRITERIO (kg ó litros).Resto productos Ing.5-10MIL</v>
      </c>
      <c r="B445">
        <v>0</v>
      </c>
      <c r="C445">
        <v>0</v>
      </c>
      <c r="D445" t="s">
        <v>34</v>
      </c>
      <c r="E445">
        <v>9.1101463812891215</v>
      </c>
      <c r="F445">
        <v>11.861560025953194</v>
      </c>
      <c r="G445">
        <v>6.628380765982933</v>
      </c>
      <c r="H445">
        <v>0</v>
      </c>
      <c r="I445">
        <v>0</v>
      </c>
      <c r="J445">
        <v>0</v>
      </c>
    </row>
    <row r="446" spans="1:10" x14ac:dyDescent="0.35">
      <c r="A446" s="21" t="str">
        <f>B2&amp;C434&amp;D446</f>
        <v>DISTRIBUCION VOLUMEN X CRITERIO (kg ó litros).Resto productos Ing.10-30MIL</v>
      </c>
      <c r="B446">
        <v>0</v>
      </c>
      <c r="C446">
        <v>0</v>
      </c>
      <c r="D446" t="s">
        <v>36</v>
      </c>
      <c r="E446">
        <v>18.982246224523678</v>
      </c>
      <c r="F446">
        <v>15.634473715524477</v>
      </c>
      <c r="G446">
        <v>17.904687814363839</v>
      </c>
      <c r="H446">
        <v>0</v>
      </c>
      <c r="I446">
        <v>0</v>
      </c>
      <c r="J446">
        <v>0</v>
      </c>
    </row>
    <row r="447" spans="1:10" x14ac:dyDescent="0.35">
      <c r="A447" s="21" t="str">
        <f>B2&amp;C434&amp;D447</f>
        <v>DISTRIBUCION VOLUMEN X CRITERIO (kg ó litros).Resto productos Ing.30-100MIL</v>
      </c>
      <c r="B447">
        <v>0</v>
      </c>
      <c r="C447">
        <v>0</v>
      </c>
      <c r="D447" t="s">
        <v>38</v>
      </c>
      <c r="E447">
        <v>18.200711075593876</v>
      </c>
      <c r="F447">
        <v>19.54215956021433</v>
      </c>
      <c r="G447">
        <v>15.143720755668324</v>
      </c>
      <c r="H447">
        <v>0</v>
      </c>
      <c r="I447">
        <v>0</v>
      </c>
      <c r="J447">
        <v>0</v>
      </c>
    </row>
    <row r="448" spans="1:10" x14ac:dyDescent="0.35">
      <c r="A448" s="21" t="str">
        <f>B2&amp;C434&amp;D448</f>
        <v>DISTRIBUCION VOLUMEN X CRITERIO (kg ó litros).Resto productos Ing.100-200MIL</v>
      </c>
      <c r="B448">
        <v>0</v>
      </c>
      <c r="C448">
        <v>0</v>
      </c>
      <c r="D448" t="s">
        <v>40</v>
      </c>
      <c r="E448">
        <v>7.5003415612892876</v>
      </c>
      <c r="F448">
        <v>8.4086400716905505</v>
      </c>
      <c r="G448">
        <v>13.863761959139117</v>
      </c>
      <c r="H448">
        <v>0</v>
      </c>
      <c r="I448">
        <v>0</v>
      </c>
      <c r="J448">
        <v>0</v>
      </c>
    </row>
    <row r="449" spans="1:10" x14ac:dyDescent="0.35">
      <c r="A449" s="21" t="str">
        <f>B2&amp;C434&amp;D449</f>
        <v>DISTRIBUCION VOLUMEN X CRITERIO (kg ó litros).Resto productos Ing.200-500MIL</v>
      </c>
      <c r="B449">
        <v>0</v>
      </c>
      <c r="C449">
        <v>0</v>
      </c>
      <c r="D449" t="s">
        <v>42</v>
      </c>
      <c r="E449">
        <v>14.147451472587621</v>
      </c>
      <c r="F449">
        <v>11.472497744922475</v>
      </c>
      <c r="G449">
        <v>15.304066645519857</v>
      </c>
      <c r="H449">
        <v>0</v>
      </c>
      <c r="I449">
        <v>0</v>
      </c>
      <c r="J449">
        <v>0</v>
      </c>
    </row>
    <row r="450" spans="1:10" x14ac:dyDescent="0.35">
      <c r="A450" s="21" t="str">
        <f>B2&amp;C434&amp;D450</f>
        <v>DISTRIBUCION VOLUMEN X CRITERIO (kg ó litros).Resto productos Ing.&gt;500MIL</v>
      </c>
      <c r="B450">
        <v>0</v>
      </c>
      <c r="C450">
        <v>0</v>
      </c>
      <c r="D450" t="s">
        <v>44</v>
      </c>
      <c r="E450">
        <v>26.320786382518595</v>
      </c>
      <c r="F450">
        <v>25.247858456485282</v>
      </c>
      <c r="G450">
        <v>21.838656009626444</v>
      </c>
      <c r="H450">
        <v>0</v>
      </c>
      <c r="I450">
        <v>0</v>
      </c>
      <c r="J450">
        <v>0</v>
      </c>
    </row>
    <row r="451" spans="1:10" x14ac:dyDescent="0.35">
      <c r="A451" s="21" t="str">
        <f>B2&amp;C434&amp;D451</f>
        <v>DISTRIBUCION VOLUMEN X CRITERIO (kg ó litros).Resto productos Ing.DE 15 A 19 AÑOS</v>
      </c>
      <c r="B451">
        <v>0</v>
      </c>
      <c r="C451">
        <v>0</v>
      </c>
      <c r="D451" t="s">
        <v>155</v>
      </c>
      <c r="E451">
        <v>4.2448208072990194</v>
      </c>
      <c r="F451">
        <v>6.4202858044412991</v>
      </c>
      <c r="G451">
        <v>4.4855014667985156</v>
      </c>
      <c r="H451">
        <v>0</v>
      </c>
      <c r="I451">
        <v>0</v>
      </c>
      <c r="J451">
        <v>0</v>
      </c>
    </row>
    <row r="452" spans="1:10" x14ac:dyDescent="0.35">
      <c r="A452" s="21" t="str">
        <f>B2&amp;C434&amp;D452</f>
        <v>DISTRIBUCION VOLUMEN X CRITERIO (kg ó litros).Resto productos Ing.DE 20 A 24 AÑOS</v>
      </c>
      <c r="B452">
        <v>0</v>
      </c>
      <c r="C452">
        <v>0</v>
      </c>
      <c r="D452" t="s">
        <v>156</v>
      </c>
      <c r="E452">
        <v>6.9383414580001705</v>
      </c>
      <c r="F452">
        <v>9.0759693627046971</v>
      </c>
      <c r="G452">
        <v>6.036777685106502</v>
      </c>
      <c r="H452">
        <v>0</v>
      </c>
      <c r="I452">
        <v>0</v>
      </c>
      <c r="J452">
        <v>0</v>
      </c>
    </row>
    <row r="453" spans="1:10" x14ac:dyDescent="0.35">
      <c r="A453" s="21" t="str">
        <f>B2&amp;C434&amp;D453</f>
        <v>DISTRIBUCION VOLUMEN X CRITERIO (kg ó litros).Resto productos Ing.DE 25 A 34 AÑOS</v>
      </c>
      <c r="B453">
        <v>0</v>
      </c>
      <c r="C453">
        <v>0</v>
      </c>
      <c r="D453" t="s">
        <v>157</v>
      </c>
      <c r="E453">
        <v>22.657749252154542</v>
      </c>
      <c r="F453">
        <v>14.530207169112112</v>
      </c>
      <c r="G453">
        <v>19.30100694782838</v>
      </c>
      <c r="H453">
        <v>0</v>
      </c>
      <c r="I453">
        <v>0</v>
      </c>
      <c r="J453">
        <v>0</v>
      </c>
    </row>
    <row r="454" spans="1:10" x14ac:dyDescent="0.35">
      <c r="A454" s="21" t="str">
        <f>B2&amp;C434&amp;D454</f>
        <v>DISTRIBUCION VOLUMEN X CRITERIO (kg ó litros).Resto productos Ing.DE 35 A 49 AÑOS</v>
      </c>
      <c r="B454">
        <v>0</v>
      </c>
      <c r="C454">
        <v>0</v>
      </c>
      <c r="D454" t="s">
        <v>158</v>
      </c>
      <c r="E454">
        <v>39.283277685707304</v>
      </c>
      <c r="F454">
        <v>36.540012318475497</v>
      </c>
      <c r="G454">
        <v>34.587048483676924</v>
      </c>
      <c r="H454">
        <v>0</v>
      </c>
      <c r="I454">
        <v>0</v>
      </c>
      <c r="J454">
        <v>0</v>
      </c>
    </row>
    <row r="455" spans="1:10" x14ac:dyDescent="0.35">
      <c r="A455" s="21" t="str">
        <f>B2&amp;C434&amp;D455</f>
        <v>DISTRIBUCION VOLUMEN X CRITERIO (kg ó litros).Resto productos Ing.DE 50 A 59 AÑOS</v>
      </c>
      <c r="B455">
        <v>0</v>
      </c>
      <c r="C455">
        <v>0</v>
      </c>
      <c r="D455" t="s">
        <v>159</v>
      </c>
      <c r="E455">
        <v>14.778864636527514</v>
      </c>
      <c r="F455">
        <v>22.293090052917673</v>
      </c>
      <c r="G455">
        <v>23.718972388919276</v>
      </c>
      <c r="H455">
        <v>0</v>
      </c>
      <c r="I455">
        <v>0</v>
      </c>
      <c r="J455">
        <v>0</v>
      </c>
    </row>
    <row r="456" spans="1:10" x14ac:dyDescent="0.35">
      <c r="A456" s="21" t="str">
        <f>B2&amp;C434&amp;D456</f>
        <v>DISTRIBUCION VOLUMEN X CRITERIO (kg ó litros).Resto productos Ing.DE 60 A 75 AÑOS</v>
      </c>
      <c r="B456">
        <v>0</v>
      </c>
      <c r="C456">
        <v>0</v>
      </c>
      <c r="D456" t="s">
        <v>160</v>
      </c>
      <c r="E456">
        <v>12.096940609309893</v>
      </c>
      <c r="F456">
        <v>11.14043604748697</v>
      </c>
      <c r="G456">
        <v>11.870693688984936</v>
      </c>
      <c r="H456">
        <v>0</v>
      </c>
      <c r="I456">
        <v>0</v>
      </c>
      <c r="J456">
        <v>0</v>
      </c>
    </row>
    <row r="457" spans="1:10" x14ac:dyDescent="0.35">
      <c r="A457" s="21" t="str">
        <f>B2&amp;C434&amp;D457</f>
        <v>DISTRIBUCION VOLUMEN X CRITERIO (kg ó litros).Resto productos Ing.ALTA Y MEDIA ALTA</v>
      </c>
      <c r="B457">
        <v>0</v>
      </c>
      <c r="C457">
        <v>0</v>
      </c>
      <c r="D457" t="s">
        <v>161</v>
      </c>
      <c r="E457">
        <v>11.727888167646967</v>
      </c>
      <c r="F457">
        <v>16.942250604210759</v>
      </c>
      <c r="G457">
        <v>17.601859042111059</v>
      </c>
      <c r="H457">
        <v>0</v>
      </c>
      <c r="I457">
        <v>0</v>
      </c>
      <c r="J457">
        <v>0</v>
      </c>
    </row>
    <row r="458" spans="1:10" x14ac:dyDescent="0.35">
      <c r="A458" s="21" t="str">
        <f>B2&amp;C434&amp;D458</f>
        <v>DISTRIBUCION VOLUMEN X CRITERIO (kg ó litros).Resto productos Ing.MEDIA</v>
      </c>
      <c r="B458">
        <v>0</v>
      </c>
      <c r="C458">
        <v>0</v>
      </c>
      <c r="D458" t="s">
        <v>162</v>
      </c>
      <c r="E458">
        <v>21.542047851685371</v>
      </c>
      <c r="F458">
        <v>25.458101651612402</v>
      </c>
      <c r="G458">
        <v>26.077185708069351</v>
      </c>
      <c r="H458">
        <v>0</v>
      </c>
      <c r="I458">
        <v>0</v>
      </c>
      <c r="J458">
        <v>0</v>
      </c>
    </row>
    <row r="459" spans="1:10" x14ac:dyDescent="0.35">
      <c r="A459" s="21" t="str">
        <f>B2&amp;C434&amp;D459</f>
        <v>DISTRIBUCION VOLUMEN X CRITERIO (kg ó litros).Resto productos Ing.MEDIA BAJA</v>
      </c>
      <c r="B459">
        <v>0</v>
      </c>
      <c r="C459">
        <v>0</v>
      </c>
      <c r="D459" t="s">
        <v>163</v>
      </c>
      <c r="E459">
        <v>52.476818803604274</v>
      </c>
      <c r="F459">
        <v>43.390265850151515</v>
      </c>
      <c r="G459">
        <v>30.150976491027432</v>
      </c>
      <c r="H459">
        <v>0</v>
      </c>
      <c r="I459">
        <v>0</v>
      </c>
      <c r="J459">
        <v>0</v>
      </c>
    </row>
    <row r="460" spans="1:10" x14ac:dyDescent="0.35">
      <c r="A460" s="21" t="str">
        <f>B2&amp;C434&amp;D460</f>
        <v>DISTRIBUCION VOLUMEN X CRITERIO (kg ó litros).Resto productos Ing.BAJA</v>
      </c>
      <c r="B460">
        <v>0</v>
      </c>
      <c r="C460">
        <v>0</v>
      </c>
      <c r="D460" t="s">
        <v>164</v>
      </c>
      <c r="E460">
        <v>14.253239808918359</v>
      </c>
      <c r="F460">
        <v>14.209384205555345</v>
      </c>
      <c r="G460">
        <v>26.169980435458299</v>
      </c>
      <c r="H460">
        <v>0</v>
      </c>
      <c r="I460">
        <v>0</v>
      </c>
      <c r="J460">
        <v>0</v>
      </c>
    </row>
    <row r="461" spans="1:10" x14ac:dyDescent="0.35">
      <c r="A461" s="21" t="str">
        <f>B461&amp;C461&amp;D461</f>
        <v>PENETRACION (%).T.Alimentos TOTAL INGT.ESPAÑA</v>
      </c>
      <c r="B461" t="s">
        <v>139</v>
      </c>
      <c r="C461" t="s">
        <v>14</v>
      </c>
      <c r="D461" t="s">
        <v>59</v>
      </c>
      <c r="E461">
        <v>33.30498</v>
      </c>
      <c r="F461">
        <v>36.416069999999998</v>
      </c>
      <c r="G461">
        <v>33.168900000000001</v>
      </c>
      <c r="H461">
        <v>0</v>
      </c>
      <c r="I461">
        <v>0</v>
      </c>
      <c r="J461">
        <v>0</v>
      </c>
    </row>
    <row r="462" spans="1:10" x14ac:dyDescent="0.35">
      <c r="A462" s="21" t="str">
        <f>B461&amp;C461&amp;D462</f>
        <v>PENETRACION (%).T.Alimentos TOTAL INGBCN AM</v>
      </c>
      <c r="B462">
        <v>0</v>
      </c>
      <c r="C462">
        <v>0</v>
      </c>
      <c r="D462" t="s">
        <v>147</v>
      </c>
      <c r="E462">
        <v>31.027570000000001</v>
      </c>
      <c r="F462">
        <v>45.73706</v>
      </c>
      <c r="G462">
        <v>35.888530000000003</v>
      </c>
      <c r="H462">
        <v>0</v>
      </c>
      <c r="I462">
        <v>0</v>
      </c>
      <c r="J462">
        <v>0</v>
      </c>
    </row>
    <row r="463" spans="1:10" x14ac:dyDescent="0.35">
      <c r="A463" s="21" t="str">
        <f>B461&amp;C461&amp;D463</f>
        <v>PENETRACION (%).T.Alimentos TOTAL INGREST.CAT ARAGON</v>
      </c>
      <c r="B463">
        <v>0</v>
      </c>
      <c r="C463">
        <v>0</v>
      </c>
      <c r="D463" t="s">
        <v>148</v>
      </c>
      <c r="E463">
        <v>27.363160000000001</v>
      </c>
      <c r="F463">
        <v>29.895160000000001</v>
      </c>
      <c r="G463">
        <v>28.653680000000001</v>
      </c>
      <c r="H463">
        <v>0</v>
      </c>
      <c r="I463">
        <v>0</v>
      </c>
      <c r="J463">
        <v>0</v>
      </c>
    </row>
    <row r="464" spans="1:10" x14ac:dyDescent="0.35">
      <c r="A464" s="21" t="str">
        <f>B461&amp;C461&amp;D464</f>
        <v>PENETRACION (%).T.Alimentos TOTAL INGLEVANTE</v>
      </c>
      <c r="B464">
        <v>0</v>
      </c>
      <c r="C464">
        <v>0</v>
      </c>
      <c r="D464" t="s">
        <v>149</v>
      </c>
      <c r="E464">
        <v>35.374270000000003</v>
      </c>
      <c r="F464">
        <v>37.120460000000001</v>
      </c>
      <c r="G464">
        <v>40.715850000000003</v>
      </c>
      <c r="H464">
        <v>0</v>
      </c>
      <c r="I464">
        <v>0</v>
      </c>
      <c r="J464">
        <v>0</v>
      </c>
    </row>
    <row r="465" spans="1:10" x14ac:dyDescent="0.35">
      <c r="A465" s="21" t="str">
        <f>B461&amp;C461&amp;D465</f>
        <v>PENETRACION (%).T.Alimentos TOTAL INGANDALUCIA</v>
      </c>
      <c r="B465">
        <v>0</v>
      </c>
      <c r="C465">
        <v>0</v>
      </c>
      <c r="D465" t="s">
        <v>150</v>
      </c>
      <c r="E465">
        <v>37.200510000000001</v>
      </c>
      <c r="F465">
        <v>38.555579999999999</v>
      </c>
      <c r="G465">
        <v>32.40493</v>
      </c>
      <c r="H465">
        <v>0</v>
      </c>
      <c r="I465">
        <v>0</v>
      </c>
      <c r="J465">
        <v>0</v>
      </c>
    </row>
    <row r="466" spans="1:10" x14ac:dyDescent="0.35">
      <c r="A466" s="21" t="str">
        <f>B461&amp;C461&amp;D466</f>
        <v>PENETRACION (%).T.Alimentos TOTAL INGMDD AM</v>
      </c>
      <c r="B466">
        <v>0</v>
      </c>
      <c r="C466">
        <v>0</v>
      </c>
      <c r="D466" t="s">
        <v>151</v>
      </c>
      <c r="E466">
        <v>37.396880000000003</v>
      </c>
      <c r="F466">
        <v>44.605899999999998</v>
      </c>
      <c r="G466">
        <v>46.972279999999998</v>
      </c>
      <c r="H466">
        <v>0</v>
      </c>
      <c r="I466">
        <v>0</v>
      </c>
      <c r="J466">
        <v>0</v>
      </c>
    </row>
    <row r="467" spans="1:10" x14ac:dyDescent="0.35">
      <c r="A467" s="21" t="str">
        <f>B461&amp;C461&amp;D467</f>
        <v>PENETRACION (%).T.Alimentos TOTAL INGRTO CENTRO</v>
      </c>
      <c r="B467">
        <v>0</v>
      </c>
      <c r="C467">
        <v>0</v>
      </c>
      <c r="D467" t="s">
        <v>152</v>
      </c>
      <c r="E467">
        <v>33.256540000000001</v>
      </c>
      <c r="F467">
        <v>32.917949999999998</v>
      </c>
      <c r="G467">
        <v>33.097119999999997</v>
      </c>
      <c r="H467">
        <v>0</v>
      </c>
      <c r="I467">
        <v>0</v>
      </c>
      <c r="J467">
        <v>0</v>
      </c>
    </row>
    <row r="468" spans="1:10" x14ac:dyDescent="0.35">
      <c r="A468" s="21" t="str">
        <f>B461&amp;C461&amp;D468</f>
        <v>PENETRACION (%).T.Alimentos TOTAL INGNORTE-CENTRO</v>
      </c>
      <c r="B468">
        <v>0</v>
      </c>
      <c r="C468">
        <v>0</v>
      </c>
      <c r="D468" t="s">
        <v>153</v>
      </c>
      <c r="E468">
        <v>32.309629999999999</v>
      </c>
      <c r="F468">
        <v>23.544029999999999</v>
      </c>
      <c r="G468">
        <v>23.307829999999999</v>
      </c>
      <c r="H468">
        <v>0</v>
      </c>
      <c r="I468">
        <v>0</v>
      </c>
      <c r="J468">
        <v>0</v>
      </c>
    </row>
    <row r="469" spans="1:10" x14ac:dyDescent="0.35">
      <c r="A469" s="21" t="str">
        <f>B461&amp;C461&amp;D469</f>
        <v>PENETRACION (%).T.Alimentos TOTAL INGNOROESTE</v>
      </c>
      <c r="B469">
        <v>0</v>
      </c>
      <c r="C469">
        <v>0</v>
      </c>
      <c r="D469" t="s">
        <v>154</v>
      </c>
      <c r="E469">
        <v>29.760870000000001</v>
      </c>
      <c r="F469">
        <v>41.699849999999998</v>
      </c>
      <c r="G469">
        <v>32.714869999999998</v>
      </c>
      <c r="H469">
        <v>0</v>
      </c>
      <c r="I469">
        <v>0</v>
      </c>
      <c r="J469">
        <v>0</v>
      </c>
    </row>
    <row r="470" spans="1:10" x14ac:dyDescent="0.35">
      <c r="A470" s="21" t="str">
        <f>B461&amp;C461&amp;D470</f>
        <v>PENETRACION (%).T.Alimentos TOTAL ING&lt;2MIL</v>
      </c>
      <c r="B470">
        <v>0</v>
      </c>
      <c r="C470">
        <v>0</v>
      </c>
      <c r="D470" t="s">
        <v>29</v>
      </c>
      <c r="E470">
        <v>29.633320000000001</v>
      </c>
      <c r="F470">
        <v>25.363520000000001</v>
      </c>
      <c r="G470">
        <v>26.591090000000001</v>
      </c>
      <c r="H470">
        <v>0</v>
      </c>
      <c r="I470">
        <v>0</v>
      </c>
      <c r="J470">
        <v>0</v>
      </c>
    </row>
    <row r="471" spans="1:10" x14ac:dyDescent="0.35">
      <c r="A471" s="21" t="str">
        <f>B461&amp;C461&amp;D471</f>
        <v>PENETRACION (%).T.Alimentos TOTAL ING2-5MIL</v>
      </c>
      <c r="B471">
        <v>0</v>
      </c>
      <c r="C471">
        <v>0</v>
      </c>
      <c r="D471" t="s">
        <v>32</v>
      </c>
      <c r="E471">
        <v>33.97889</v>
      </c>
      <c r="F471">
        <v>41.762590000000003</v>
      </c>
      <c r="G471">
        <v>33.694339999999997</v>
      </c>
      <c r="H471">
        <v>0</v>
      </c>
      <c r="I471">
        <v>0</v>
      </c>
      <c r="J471">
        <v>0</v>
      </c>
    </row>
    <row r="472" spans="1:10" x14ac:dyDescent="0.35">
      <c r="A472" s="21" t="str">
        <f>B461&amp;C461&amp;D472</f>
        <v>PENETRACION (%).T.Alimentos TOTAL ING5-10MIL</v>
      </c>
      <c r="B472">
        <v>0</v>
      </c>
      <c r="C472">
        <v>0</v>
      </c>
      <c r="D472" t="s">
        <v>34</v>
      </c>
      <c r="E472">
        <v>39.811360000000001</v>
      </c>
      <c r="F472">
        <v>41.374110000000002</v>
      </c>
      <c r="G472">
        <v>40.748429999999999</v>
      </c>
      <c r="H472">
        <v>0</v>
      </c>
      <c r="I472">
        <v>0</v>
      </c>
      <c r="J472">
        <v>0</v>
      </c>
    </row>
    <row r="473" spans="1:10" x14ac:dyDescent="0.35">
      <c r="A473" s="21" t="str">
        <f>B461&amp;C461&amp;D473</f>
        <v>PENETRACION (%).T.Alimentos TOTAL ING10-30MIL</v>
      </c>
      <c r="B473">
        <v>0</v>
      </c>
      <c r="C473">
        <v>0</v>
      </c>
      <c r="D473" t="s">
        <v>36</v>
      </c>
      <c r="E473">
        <v>35.17483</v>
      </c>
      <c r="F473">
        <v>37.921619999999997</v>
      </c>
      <c r="G473">
        <v>29.948360000000001</v>
      </c>
      <c r="H473">
        <v>0</v>
      </c>
      <c r="I473">
        <v>0</v>
      </c>
      <c r="J473">
        <v>0</v>
      </c>
    </row>
    <row r="474" spans="1:10" x14ac:dyDescent="0.35">
      <c r="A474" s="21" t="str">
        <f>B461&amp;C461&amp;D474</f>
        <v>PENETRACION (%).T.Alimentos TOTAL ING30-100MIL</v>
      </c>
      <c r="B474">
        <v>0</v>
      </c>
      <c r="C474">
        <v>0</v>
      </c>
      <c r="D474" t="s">
        <v>38</v>
      </c>
      <c r="E474">
        <v>39.30829</v>
      </c>
      <c r="F474">
        <v>36.427579999999999</v>
      </c>
      <c r="G474">
        <v>34.557839999999999</v>
      </c>
      <c r="H474">
        <v>0</v>
      </c>
      <c r="I474">
        <v>0</v>
      </c>
      <c r="J474">
        <v>0</v>
      </c>
    </row>
    <row r="475" spans="1:10" x14ac:dyDescent="0.35">
      <c r="A475" s="21" t="str">
        <f>B461&amp;C461&amp;D475</f>
        <v>PENETRACION (%).T.Alimentos TOTAL ING100-200MIL</v>
      </c>
      <c r="B475">
        <v>0</v>
      </c>
      <c r="C475">
        <v>0</v>
      </c>
      <c r="D475" t="s">
        <v>40</v>
      </c>
      <c r="E475">
        <v>31.846109999999999</v>
      </c>
      <c r="F475">
        <v>34.207279999999997</v>
      </c>
      <c r="G475">
        <v>29.53876</v>
      </c>
      <c r="H475">
        <v>0</v>
      </c>
      <c r="I475">
        <v>0</v>
      </c>
      <c r="J475">
        <v>0</v>
      </c>
    </row>
    <row r="476" spans="1:10" x14ac:dyDescent="0.35">
      <c r="A476" s="21" t="str">
        <f>B461&amp;C461&amp;D476</f>
        <v>PENETRACION (%).T.Alimentos TOTAL ING200-500MIL</v>
      </c>
      <c r="B476">
        <v>0</v>
      </c>
      <c r="C476">
        <v>0</v>
      </c>
      <c r="D476" t="s">
        <v>42</v>
      </c>
      <c r="E476">
        <v>28.5593</v>
      </c>
      <c r="F476">
        <v>41.236939999999997</v>
      </c>
      <c r="G476">
        <v>37.667639999999999</v>
      </c>
      <c r="H476">
        <v>0</v>
      </c>
      <c r="I476">
        <v>0</v>
      </c>
      <c r="J476">
        <v>0</v>
      </c>
    </row>
    <row r="477" spans="1:10" x14ac:dyDescent="0.35">
      <c r="A477" s="21" t="str">
        <f>B461&amp;C461&amp;D477</f>
        <v>PENETRACION (%).T.Alimentos TOTAL ING&gt;500MIL</v>
      </c>
      <c r="B477">
        <v>0</v>
      </c>
      <c r="C477">
        <v>0</v>
      </c>
      <c r="D477" t="s">
        <v>44</v>
      </c>
      <c r="E477">
        <v>33.395049999999998</v>
      </c>
      <c r="F477">
        <v>34.059139999999999</v>
      </c>
      <c r="G477">
        <v>35.13964</v>
      </c>
      <c r="H477">
        <v>0</v>
      </c>
      <c r="I477">
        <v>0</v>
      </c>
      <c r="J477">
        <v>0</v>
      </c>
    </row>
    <row r="478" spans="1:10" x14ac:dyDescent="0.35">
      <c r="A478" s="21" t="str">
        <f>B461&amp;C461&amp;D478</f>
        <v>PENETRACION (%).T.Alimentos TOTAL INGDE 15 A 19 AÑOS</v>
      </c>
      <c r="B478">
        <v>0</v>
      </c>
      <c r="C478">
        <v>0</v>
      </c>
      <c r="D478" t="s">
        <v>155</v>
      </c>
      <c r="E478">
        <v>14.490919999999999</v>
      </c>
      <c r="F478">
        <v>40.681109999999997</v>
      </c>
      <c r="G478">
        <v>41.293010000000002</v>
      </c>
      <c r="H478">
        <v>0</v>
      </c>
      <c r="I478">
        <v>0</v>
      </c>
      <c r="J478">
        <v>0</v>
      </c>
    </row>
    <row r="479" spans="1:10" x14ac:dyDescent="0.35">
      <c r="A479" s="21" t="str">
        <f>B461&amp;C461&amp;D479</f>
        <v>PENETRACION (%).T.Alimentos TOTAL INGDE 20 A 24 AÑOS</v>
      </c>
      <c r="B479">
        <v>0</v>
      </c>
      <c r="C479">
        <v>0</v>
      </c>
      <c r="D479" t="s">
        <v>156</v>
      </c>
      <c r="E479">
        <v>43.74859</v>
      </c>
      <c r="F479">
        <v>39.016770000000001</v>
      </c>
      <c r="G479">
        <v>23.727340000000002</v>
      </c>
      <c r="H479">
        <v>0</v>
      </c>
      <c r="I479">
        <v>0</v>
      </c>
      <c r="J479">
        <v>0</v>
      </c>
    </row>
    <row r="480" spans="1:10" x14ac:dyDescent="0.35">
      <c r="A480" s="21" t="str">
        <f>B461&amp;C461&amp;D480</f>
        <v>PENETRACION (%).T.Alimentos TOTAL INGDE 25 A 34 AÑOS</v>
      </c>
      <c r="B480">
        <v>0</v>
      </c>
      <c r="C480">
        <v>0</v>
      </c>
      <c r="D480" t="s">
        <v>157</v>
      </c>
      <c r="E480">
        <v>45.30341</v>
      </c>
      <c r="F480">
        <v>45.931579999999997</v>
      </c>
      <c r="G480">
        <v>37.89629</v>
      </c>
      <c r="H480">
        <v>0</v>
      </c>
      <c r="I480">
        <v>0</v>
      </c>
      <c r="J480">
        <v>0</v>
      </c>
    </row>
    <row r="481" spans="1:10" x14ac:dyDescent="0.35">
      <c r="A481" s="21" t="str">
        <f>B461&amp;C461&amp;D481</f>
        <v>PENETRACION (%).T.Alimentos TOTAL INGDE 35 A 49 AÑOS</v>
      </c>
      <c r="B481">
        <v>0</v>
      </c>
      <c r="C481">
        <v>0</v>
      </c>
      <c r="D481" t="s">
        <v>158</v>
      </c>
      <c r="E481">
        <v>32.460189999999997</v>
      </c>
      <c r="F481">
        <v>37.681339999999999</v>
      </c>
      <c r="G481">
        <v>31.049600000000002</v>
      </c>
      <c r="H481">
        <v>0</v>
      </c>
      <c r="I481">
        <v>0</v>
      </c>
      <c r="J481">
        <v>0</v>
      </c>
    </row>
    <row r="482" spans="1:10" x14ac:dyDescent="0.35">
      <c r="A482" s="21" t="str">
        <f>B461&amp;C461&amp;D482</f>
        <v>PENETRACION (%).T.Alimentos TOTAL INGDE 50 A 59 AÑOS</v>
      </c>
      <c r="B482">
        <v>0</v>
      </c>
      <c r="C482">
        <v>0</v>
      </c>
      <c r="D482" t="s">
        <v>159</v>
      </c>
      <c r="E482">
        <v>31.956050000000001</v>
      </c>
      <c r="F482">
        <v>35.452739999999999</v>
      </c>
      <c r="G482">
        <v>31.635349999999999</v>
      </c>
      <c r="H482">
        <v>0</v>
      </c>
      <c r="I482">
        <v>0</v>
      </c>
      <c r="J482">
        <v>0</v>
      </c>
    </row>
    <row r="483" spans="1:10" x14ac:dyDescent="0.35">
      <c r="A483" s="21" t="str">
        <f>B461&amp;C461&amp;D483</f>
        <v>PENETRACION (%).T.Alimentos TOTAL INGDE 60 A 75 AÑOS</v>
      </c>
      <c r="B483">
        <v>0</v>
      </c>
      <c r="C483">
        <v>0</v>
      </c>
      <c r="D483" t="s">
        <v>160</v>
      </c>
      <c r="E483">
        <v>30.603919999999999</v>
      </c>
      <c r="F483">
        <v>30.741289999999999</v>
      </c>
      <c r="G483">
        <v>36.950420000000001</v>
      </c>
      <c r="H483">
        <v>0</v>
      </c>
      <c r="I483">
        <v>0</v>
      </c>
      <c r="J483">
        <v>0</v>
      </c>
    </row>
    <row r="484" spans="1:10" x14ac:dyDescent="0.35">
      <c r="A484" s="21" t="str">
        <f>B461&amp;C461&amp;D484</f>
        <v>PENETRACION (%).T.Alimentos TOTAL INGALTA Y MEDIA ALTA</v>
      </c>
      <c r="B484">
        <v>0</v>
      </c>
      <c r="C484">
        <v>0</v>
      </c>
      <c r="D484" t="s">
        <v>161</v>
      </c>
      <c r="E484">
        <v>36.957270000000001</v>
      </c>
      <c r="F484">
        <v>43.00909</v>
      </c>
      <c r="G484">
        <v>42.132599999999996</v>
      </c>
      <c r="H484">
        <v>0</v>
      </c>
      <c r="I484">
        <v>0</v>
      </c>
      <c r="J484">
        <v>0</v>
      </c>
    </row>
    <row r="485" spans="1:10" x14ac:dyDescent="0.35">
      <c r="A485" s="21" t="str">
        <f>B461&amp;C461&amp;D485</f>
        <v>PENETRACION (%).T.Alimentos TOTAL INGMEDIA</v>
      </c>
      <c r="B485">
        <v>0</v>
      </c>
      <c r="C485">
        <v>0</v>
      </c>
      <c r="D485" t="s">
        <v>162</v>
      </c>
      <c r="E485">
        <v>31.86957</v>
      </c>
      <c r="F485">
        <v>34.835929999999998</v>
      </c>
      <c r="G485">
        <v>35.086399999999998</v>
      </c>
      <c r="H485">
        <v>0</v>
      </c>
      <c r="I485">
        <v>0</v>
      </c>
      <c r="J485">
        <v>0</v>
      </c>
    </row>
    <row r="486" spans="1:10" x14ac:dyDescent="0.35">
      <c r="A486" s="21" t="str">
        <f>B461&amp;C461&amp;D486</f>
        <v>PENETRACION (%).T.Alimentos TOTAL INGMEDIA BAJA</v>
      </c>
      <c r="B486">
        <v>0</v>
      </c>
      <c r="C486">
        <v>0</v>
      </c>
      <c r="D486" t="s">
        <v>163</v>
      </c>
      <c r="E486">
        <v>33.011310000000002</v>
      </c>
      <c r="F486">
        <v>34.671939999999999</v>
      </c>
      <c r="G486">
        <v>33.150590000000001</v>
      </c>
      <c r="H486">
        <v>0</v>
      </c>
      <c r="I486">
        <v>0</v>
      </c>
      <c r="J486">
        <v>0</v>
      </c>
    </row>
    <row r="487" spans="1:10" x14ac:dyDescent="0.35">
      <c r="A487" s="21" t="str">
        <f>B461&amp;C461&amp;D487</f>
        <v>PENETRACION (%).T.Alimentos TOTAL INGBAJA</v>
      </c>
      <c r="B487">
        <v>0</v>
      </c>
      <c r="C487">
        <v>0</v>
      </c>
      <c r="D487" t="s">
        <v>164</v>
      </c>
      <c r="E487">
        <v>36.553280000000001</v>
      </c>
      <c r="F487">
        <v>38.017209999999999</v>
      </c>
      <c r="G487">
        <v>24.912369999999999</v>
      </c>
      <c r="H487">
        <v>0</v>
      </c>
      <c r="I487">
        <v>0</v>
      </c>
      <c r="J487">
        <v>0</v>
      </c>
    </row>
    <row r="488" spans="1:10" x14ac:dyDescent="0.35">
      <c r="A488" s="21" t="str">
        <f>B461&amp;C488&amp;D488</f>
        <v>PENETRACION (%).T.Carne Ing.T.ESPAÑA</v>
      </c>
      <c r="B488">
        <v>0</v>
      </c>
      <c r="C488" t="s">
        <v>116</v>
      </c>
      <c r="D488" t="s">
        <v>59</v>
      </c>
      <c r="E488">
        <v>22.417560000000002</v>
      </c>
      <c r="F488">
        <v>25.219830000000002</v>
      </c>
      <c r="G488">
        <v>25.678789999999999</v>
      </c>
      <c r="H488">
        <v>0</v>
      </c>
      <c r="I488">
        <v>0</v>
      </c>
      <c r="J488">
        <v>0</v>
      </c>
    </row>
    <row r="489" spans="1:10" x14ac:dyDescent="0.35">
      <c r="A489" s="21" t="str">
        <f>B461&amp;C488&amp;D489</f>
        <v>PENETRACION (%).T.Carne Ing.BCN AM</v>
      </c>
      <c r="B489">
        <v>0</v>
      </c>
      <c r="C489">
        <v>0</v>
      </c>
      <c r="D489" t="s">
        <v>147</v>
      </c>
      <c r="E489">
        <v>16.841149999999999</v>
      </c>
      <c r="F489">
        <v>27.11354</v>
      </c>
      <c r="G489">
        <v>26.47167</v>
      </c>
      <c r="H489">
        <v>0</v>
      </c>
      <c r="I489">
        <v>0</v>
      </c>
      <c r="J489">
        <v>0</v>
      </c>
    </row>
    <row r="490" spans="1:10" x14ac:dyDescent="0.35">
      <c r="A490" s="21" t="str">
        <f>B461&amp;C488&amp;D490</f>
        <v>PENETRACION (%).T.Carne Ing.REST.CAT ARAGON</v>
      </c>
      <c r="B490">
        <v>0</v>
      </c>
      <c r="C490">
        <v>0</v>
      </c>
      <c r="D490" t="s">
        <v>148</v>
      </c>
      <c r="E490">
        <v>18.34965</v>
      </c>
      <c r="F490">
        <v>18.814050000000002</v>
      </c>
      <c r="G490">
        <v>20.494730000000001</v>
      </c>
      <c r="H490">
        <v>0</v>
      </c>
      <c r="I490">
        <v>0</v>
      </c>
      <c r="J490">
        <v>0</v>
      </c>
    </row>
    <row r="491" spans="1:10" x14ac:dyDescent="0.35">
      <c r="A491" s="21" t="str">
        <f>B461&amp;C488&amp;D491</f>
        <v>PENETRACION (%).T.Carne Ing.LEVANTE</v>
      </c>
      <c r="B491">
        <v>0</v>
      </c>
      <c r="C491">
        <v>0</v>
      </c>
      <c r="D491" t="s">
        <v>149</v>
      </c>
      <c r="E491">
        <v>23.859449999999999</v>
      </c>
      <c r="F491">
        <v>26.742149999999999</v>
      </c>
      <c r="G491">
        <v>33.185479999999998</v>
      </c>
      <c r="H491">
        <v>0</v>
      </c>
      <c r="I491">
        <v>0</v>
      </c>
      <c r="J491">
        <v>0</v>
      </c>
    </row>
    <row r="492" spans="1:10" x14ac:dyDescent="0.35">
      <c r="A492" s="21" t="str">
        <f>B461&amp;C488&amp;D492</f>
        <v>PENETRACION (%).T.Carne Ing.ANDALUCIA</v>
      </c>
      <c r="B492">
        <v>0</v>
      </c>
      <c r="C492">
        <v>0</v>
      </c>
      <c r="D492" t="s">
        <v>150</v>
      </c>
      <c r="E492">
        <v>29.910689999999999</v>
      </c>
      <c r="F492">
        <v>25.707930000000001</v>
      </c>
      <c r="G492">
        <v>21.535620000000002</v>
      </c>
      <c r="H492">
        <v>0</v>
      </c>
      <c r="I492">
        <v>0</v>
      </c>
      <c r="J492">
        <v>0</v>
      </c>
    </row>
    <row r="493" spans="1:10" x14ac:dyDescent="0.35">
      <c r="A493" s="21" t="str">
        <f>B461&amp;C488&amp;D493</f>
        <v>PENETRACION (%).T.Carne Ing.MDD AM</v>
      </c>
      <c r="B493">
        <v>0</v>
      </c>
      <c r="C493">
        <v>0</v>
      </c>
      <c r="D493" t="s">
        <v>151</v>
      </c>
      <c r="E493">
        <v>23.572109999999999</v>
      </c>
      <c r="F493">
        <v>32.333489999999998</v>
      </c>
      <c r="G493">
        <v>38.313589999999998</v>
      </c>
      <c r="H493">
        <v>0</v>
      </c>
      <c r="I493">
        <v>0</v>
      </c>
      <c r="J493">
        <v>0</v>
      </c>
    </row>
    <row r="494" spans="1:10" x14ac:dyDescent="0.35">
      <c r="A494" s="21" t="str">
        <f>B461&amp;C488&amp;D494</f>
        <v>PENETRACION (%).T.Carne Ing.RTO CENTRO</v>
      </c>
      <c r="B494">
        <v>0</v>
      </c>
      <c r="C494">
        <v>0</v>
      </c>
      <c r="D494" t="s">
        <v>152</v>
      </c>
      <c r="E494">
        <v>23.307009999999998</v>
      </c>
      <c r="F494">
        <v>21.98068</v>
      </c>
      <c r="G494">
        <v>23.455549999999999</v>
      </c>
      <c r="H494">
        <v>0</v>
      </c>
      <c r="I494">
        <v>0</v>
      </c>
      <c r="J494">
        <v>0</v>
      </c>
    </row>
    <row r="495" spans="1:10" x14ac:dyDescent="0.35">
      <c r="A495" s="21" t="str">
        <f>B461&amp;C488&amp;D495</f>
        <v>PENETRACION (%).T.Carne Ing.NORTE-CENTRO</v>
      </c>
      <c r="B495">
        <v>0</v>
      </c>
      <c r="C495">
        <v>0</v>
      </c>
      <c r="D495" t="s">
        <v>153</v>
      </c>
      <c r="E495">
        <v>24.041709999999998</v>
      </c>
      <c r="F495">
        <v>16.7944</v>
      </c>
      <c r="G495">
        <v>18.623239999999999</v>
      </c>
      <c r="H495">
        <v>0</v>
      </c>
      <c r="I495">
        <v>0</v>
      </c>
      <c r="J495">
        <v>0</v>
      </c>
    </row>
    <row r="496" spans="1:10" x14ac:dyDescent="0.35">
      <c r="A496" s="21" t="str">
        <f>B461&amp;C488&amp;D496</f>
        <v>PENETRACION (%).T.Carne Ing.NOROESTE</v>
      </c>
      <c r="B496">
        <v>0</v>
      </c>
      <c r="C496">
        <v>0</v>
      </c>
      <c r="D496" t="s">
        <v>154</v>
      </c>
      <c r="E496">
        <v>19.881019999999999</v>
      </c>
      <c r="F496">
        <v>30.544499999999999</v>
      </c>
      <c r="G496">
        <v>27.594719999999999</v>
      </c>
      <c r="H496">
        <v>0</v>
      </c>
      <c r="I496">
        <v>0</v>
      </c>
      <c r="J496">
        <v>0</v>
      </c>
    </row>
    <row r="497" spans="1:10" x14ac:dyDescent="0.35">
      <c r="A497" s="21" t="str">
        <f>B461&amp;C488&amp;D497</f>
        <v>PENETRACION (%).T.Carne Ing.&lt;2MIL</v>
      </c>
      <c r="B497">
        <v>0</v>
      </c>
      <c r="C497">
        <v>0</v>
      </c>
      <c r="D497" t="s">
        <v>29</v>
      </c>
      <c r="E497">
        <v>17.595220000000001</v>
      </c>
      <c r="F497">
        <v>14.53866</v>
      </c>
      <c r="G497">
        <v>14.56475</v>
      </c>
      <c r="H497">
        <v>0</v>
      </c>
      <c r="I497">
        <v>0</v>
      </c>
      <c r="J497">
        <v>0</v>
      </c>
    </row>
    <row r="498" spans="1:10" x14ac:dyDescent="0.35">
      <c r="A498" s="21" t="str">
        <f>B461&amp;C488&amp;D498</f>
        <v>PENETRACION (%).T.Carne Ing.2-5MIL</v>
      </c>
      <c r="B498">
        <v>0</v>
      </c>
      <c r="C498">
        <v>0</v>
      </c>
      <c r="D498" t="s">
        <v>32</v>
      </c>
      <c r="E498">
        <v>17.362590000000001</v>
      </c>
      <c r="F498">
        <v>30.35229</v>
      </c>
      <c r="G498">
        <v>35.771340000000002</v>
      </c>
      <c r="H498">
        <v>0</v>
      </c>
      <c r="I498">
        <v>0</v>
      </c>
      <c r="J498">
        <v>0</v>
      </c>
    </row>
    <row r="499" spans="1:10" x14ac:dyDescent="0.35">
      <c r="A499" s="21" t="str">
        <f>B461&amp;C488&amp;D499</f>
        <v>PENETRACION (%).T.Carne Ing.5-10MIL</v>
      </c>
      <c r="B499">
        <v>0</v>
      </c>
      <c r="C499">
        <v>0</v>
      </c>
      <c r="D499" t="s">
        <v>34</v>
      </c>
      <c r="E499">
        <v>31.686689999999999</v>
      </c>
      <c r="F499">
        <v>29.204660000000001</v>
      </c>
      <c r="G499">
        <v>35.414409999999997</v>
      </c>
      <c r="H499">
        <v>0</v>
      </c>
      <c r="I499">
        <v>0</v>
      </c>
      <c r="J499">
        <v>0</v>
      </c>
    </row>
    <row r="500" spans="1:10" x14ac:dyDescent="0.35">
      <c r="A500" s="21" t="str">
        <f>B461&amp;C488&amp;D500</f>
        <v>PENETRACION (%).T.Carne Ing.10-30MIL</v>
      </c>
      <c r="B500">
        <v>0</v>
      </c>
      <c r="C500">
        <v>0</v>
      </c>
      <c r="D500" t="s">
        <v>36</v>
      </c>
      <c r="E500">
        <v>28.35773</v>
      </c>
      <c r="F500">
        <v>27.901579999999999</v>
      </c>
      <c r="G500">
        <v>23.972519999999999</v>
      </c>
      <c r="H500">
        <v>0</v>
      </c>
      <c r="I500">
        <v>0</v>
      </c>
      <c r="J500">
        <v>0</v>
      </c>
    </row>
    <row r="501" spans="1:10" x14ac:dyDescent="0.35">
      <c r="A501" s="21" t="str">
        <f>B461&amp;C488&amp;D501</f>
        <v>PENETRACION (%).T.Carne Ing.30-100MIL</v>
      </c>
      <c r="B501">
        <v>0</v>
      </c>
      <c r="C501">
        <v>0</v>
      </c>
      <c r="D501" t="s">
        <v>38</v>
      </c>
      <c r="E501">
        <v>26.386189999999999</v>
      </c>
      <c r="F501">
        <v>25.150200000000002</v>
      </c>
      <c r="G501">
        <v>27.1083</v>
      </c>
      <c r="H501">
        <v>0</v>
      </c>
      <c r="I501">
        <v>0</v>
      </c>
      <c r="J501">
        <v>0</v>
      </c>
    </row>
    <row r="502" spans="1:10" x14ac:dyDescent="0.35">
      <c r="A502" s="21" t="str">
        <f>B461&amp;C488&amp;D502</f>
        <v>PENETRACION (%).T.Carne Ing.100-200MIL</v>
      </c>
      <c r="B502">
        <v>0</v>
      </c>
      <c r="C502">
        <v>0</v>
      </c>
      <c r="D502" t="s">
        <v>40</v>
      </c>
      <c r="E502">
        <v>25.84046</v>
      </c>
      <c r="F502">
        <v>29.167169999999999</v>
      </c>
      <c r="G502">
        <v>19.859500000000001</v>
      </c>
      <c r="H502">
        <v>0</v>
      </c>
      <c r="I502">
        <v>0</v>
      </c>
      <c r="J502">
        <v>0</v>
      </c>
    </row>
    <row r="503" spans="1:10" x14ac:dyDescent="0.35">
      <c r="A503" s="21" t="str">
        <f>B461&amp;C488&amp;D503</f>
        <v>PENETRACION (%).T.Carne Ing.200-500MIL</v>
      </c>
      <c r="B503">
        <v>0</v>
      </c>
      <c r="C503">
        <v>0</v>
      </c>
      <c r="D503" t="s">
        <v>42</v>
      </c>
      <c r="E503">
        <v>17.528780000000001</v>
      </c>
      <c r="F503">
        <v>27.30443</v>
      </c>
      <c r="G503">
        <v>23.43946</v>
      </c>
      <c r="H503">
        <v>0</v>
      </c>
      <c r="I503">
        <v>0</v>
      </c>
      <c r="J503">
        <v>0</v>
      </c>
    </row>
    <row r="504" spans="1:10" x14ac:dyDescent="0.35">
      <c r="A504" s="21" t="str">
        <f>B461&amp;C488&amp;D504</f>
        <v>PENETRACION (%).T.Carne Ing.&gt;500MIL</v>
      </c>
      <c r="B504">
        <v>0</v>
      </c>
      <c r="C504">
        <v>0</v>
      </c>
      <c r="D504" t="s">
        <v>44</v>
      </c>
      <c r="E504">
        <v>19.896570000000001</v>
      </c>
      <c r="F504">
        <v>22.76005</v>
      </c>
      <c r="G504">
        <v>28.385090000000002</v>
      </c>
      <c r="H504">
        <v>0</v>
      </c>
      <c r="I504">
        <v>0</v>
      </c>
      <c r="J504">
        <v>0</v>
      </c>
    </row>
    <row r="505" spans="1:10" x14ac:dyDescent="0.35">
      <c r="A505" s="21" t="str">
        <f>B461&amp;C488&amp;D505</f>
        <v>PENETRACION (%).T.Carne Ing.DE 15 A 19 AÑOS</v>
      </c>
      <c r="B505">
        <v>0</v>
      </c>
      <c r="C505">
        <v>0</v>
      </c>
      <c r="D505" t="s">
        <v>155</v>
      </c>
      <c r="E505">
        <v>10.573230000000001</v>
      </c>
      <c r="F505">
        <v>37.987760000000002</v>
      </c>
      <c r="G505">
        <v>28.005839999999999</v>
      </c>
      <c r="H505">
        <v>0</v>
      </c>
      <c r="I505">
        <v>0</v>
      </c>
      <c r="J505">
        <v>0</v>
      </c>
    </row>
    <row r="506" spans="1:10" x14ac:dyDescent="0.35">
      <c r="A506" s="21" t="str">
        <f>B461&amp;C488&amp;D506</f>
        <v>PENETRACION (%).T.Carne Ing.DE 20 A 24 AÑOS</v>
      </c>
      <c r="B506">
        <v>0</v>
      </c>
      <c r="C506">
        <v>0</v>
      </c>
      <c r="D506" t="s">
        <v>156</v>
      </c>
      <c r="E506">
        <v>32.829459999999997</v>
      </c>
      <c r="F506">
        <v>24.978110000000001</v>
      </c>
      <c r="G506">
        <v>16.501909999999999</v>
      </c>
      <c r="H506">
        <v>0</v>
      </c>
      <c r="I506">
        <v>0</v>
      </c>
      <c r="J506">
        <v>0</v>
      </c>
    </row>
    <row r="507" spans="1:10" x14ac:dyDescent="0.35">
      <c r="A507" s="21" t="str">
        <f>B461&amp;C488&amp;D507</f>
        <v>PENETRACION (%).T.Carne Ing.DE 25 A 34 AÑOS</v>
      </c>
      <c r="B507">
        <v>0</v>
      </c>
      <c r="C507">
        <v>0</v>
      </c>
      <c r="D507" t="s">
        <v>157</v>
      </c>
      <c r="E507">
        <v>33.966059999999999</v>
      </c>
      <c r="F507">
        <v>37.688659999999999</v>
      </c>
      <c r="G507">
        <v>31.601099999999999</v>
      </c>
      <c r="H507">
        <v>0</v>
      </c>
      <c r="I507">
        <v>0</v>
      </c>
      <c r="J507">
        <v>0</v>
      </c>
    </row>
    <row r="508" spans="1:10" x14ac:dyDescent="0.35">
      <c r="A508" s="21" t="str">
        <f>B461&amp;C488&amp;D508</f>
        <v>PENETRACION (%).T.Carne Ing.DE 35 A 49 AÑOS</v>
      </c>
      <c r="B508">
        <v>0</v>
      </c>
      <c r="C508">
        <v>0</v>
      </c>
      <c r="D508" t="s">
        <v>158</v>
      </c>
      <c r="E508">
        <v>21.777349999999998</v>
      </c>
      <c r="F508">
        <v>28.745570000000001</v>
      </c>
      <c r="G508">
        <v>27.09552</v>
      </c>
      <c r="H508">
        <v>0</v>
      </c>
      <c r="I508">
        <v>0</v>
      </c>
      <c r="J508">
        <v>0</v>
      </c>
    </row>
    <row r="509" spans="1:10" x14ac:dyDescent="0.35">
      <c r="A509" s="21" t="str">
        <f>B461&amp;C488&amp;D509</f>
        <v>PENETRACION (%).T.Carne Ing.DE 50 A 59 AÑOS</v>
      </c>
      <c r="B509">
        <v>0</v>
      </c>
      <c r="C509">
        <v>0</v>
      </c>
      <c r="D509" t="s">
        <v>159</v>
      </c>
      <c r="E509">
        <v>19.059370000000001</v>
      </c>
      <c r="F509">
        <v>22.812169999999998</v>
      </c>
      <c r="G509">
        <v>23.831029999999998</v>
      </c>
      <c r="H509">
        <v>0</v>
      </c>
      <c r="I509">
        <v>0</v>
      </c>
      <c r="J509">
        <v>0</v>
      </c>
    </row>
    <row r="510" spans="1:10" x14ac:dyDescent="0.35">
      <c r="A510" s="21" t="str">
        <f>B461&amp;C488&amp;D510</f>
        <v>PENETRACION (%).T.Carne Ing.DE 60 A 75 AÑOS</v>
      </c>
      <c r="B510">
        <v>0</v>
      </c>
      <c r="C510">
        <v>0</v>
      </c>
      <c r="D510" t="s">
        <v>160</v>
      </c>
      <c r="E510">
        <v>22.184529999999999</v>
      </c>
      <c r="F510">
        <v>15.97996</v>
      </c>
      <c r="G510">
        <v>25.962109999999999</v>
      </c>
      <c r="H510">
        <v>0</v>
      </c>
      <c r="I510">
        <v>0</v>
      </c>
      <c r="J510">
        <v>0</v>
      </c>
    </row>
    <row r="511" spans="1:10" x14ac:dyDescent="0.35">
      <c r="A511" s="21" t="str">
        <f>B461&amp;C488&amp;D511</f>
        <v>PENETRACION (%).T.Carne Ing.ALTA Y MEDIA ALTA</v>
      </c>
      <c r="B511">
        <v>0</v>
      </c>
      <c r="C511">
        <v>0</v>
      </c>
      <c r="D511" t="s">
        <v>161</v>
      </c>
      <c r="E511">
        <v>25.101120000000002</v>
      </c>
      <c r="F511">
        <v>32.288960000000003</v>
      </c>
      <c r="G511">
        <v>34.692549999999997</v>
      </c>
      <c r="H511">
        <v>0</v>
      </c>
      <c r="I511">
        <v>0</v>
      </c>
      <c r="J511">
        <v>0</v>
      </c>
    </row>
    <row r="512" spans="1:10" x14ac:dyDescent="0.35">
      <c r="A512" s="21" t="str">
        <f>B461&amp;C488&amp;D512</f>
        <v>PENETRACION (%).T.Carne Ing.MEDIA</v>
      </c>
      <c r="B512">
        <v>0</v>
      </c>
      <c r="C512">
        <v>0</v>
      </c>
      <c r="D512" t="s">
        <v>162</v>
      </c>
      <c r="E512">
        <v>21.252410000000001</v>
      </c>
      <c r="F512">
        <v>24.502970000000001</v>
      </c>
      <c r="G512">
        <v>26.758949999999999</v>
      </c>
      <c r="H512">
        <v>0</v>
      </c>
      <c r="I512">
        <v>0</v>
      </c>
      <c r="J512">
        <v>0</v>
      </c>
    </row>
    <row r="513" spans="1:10" x14ac:dyDescent="0.35">
      <c r="A513" s="21" t="str">
        <f>B461&amp;C488&amp;D513</f>
        <v>PENETRACION (%).T.Carne Ing.MEDIA BAJA</v>
      </c>
      <c r="B513">
        <v>0</v>
      </c>
      <c r="C513">
        <v>0</v>
      </c>
      <c r="D513" t="s">
        <v>163</v>
      </c>
      <c r="E513">
        <v>23.607939999999999</v>
      </c>
      <c r="F513">
        <v>25.28013</v>
      </c>
      <c r="G513">
        <v>21.44584</v>
      </c>
      <c r="H513">
        <v>0</v>
      </c>
      <c r="I513">
        <v>0</v>
      </c>
      <c r="J513">
        <v>0</v>
      </c>
    </row>
    <row r="514" spans="1:10" x14ac:dyDescent="0.35">
      <c r="A514" s="21" t="str">
        <f>B461&amp;C488&amp;D514</f>
        <v>PENETRACION (%).T.Carne Ing.BAJA</v>
      </c>
      <c r="B514">
        <v>0</v>
      </c>
      <c r="C514">
        <v>0</v>
      </c>
      <c r="D514" t="s">
        <v>164</v>
      </c>
      <c r="E514">
        <v>25.521039999999999</v>
      </c>
      <c r="F514">
        <v>24.430489999999999</v>
      </c>
      <c r="G514">
        <v>22.414000000000001</v>
      </c>
      <c r="H514">
        <v>0</v>
      </c>
      <c r="I514">
        <v>0</v>
      </c>
      <c r="J514">
        <v>0</v>
      </c>
    </row>
    <row r="515" spans="1:10" x14ac:dyDescent="0.35">
      <c r="A515" s="21" t="str">
        <f>B461&amp;C515&amp;D515</f>
        <v>PENETRACION (%).T.Pescados/Marisc.IngT.ESPAÑA</v>
      </c>
      <c r="B515">
        <v>0</v>
      </c>
      <c r="C515" t="s">
        <v>117</v>
      </c>
      <c r="D515" t="s">
        <v>59</v>
      </c>
      <c r="E515">
        <v>10.627370000000001</v>
      </c>
      <c r="F515">
        <v>11.40765</v>
      </c>
      <c r="G515">
        <v>10.38078</v>
      </c>
      <c r="H515">
        <v>0</v>
      </c>
      <c r="I515">
        <v>0</v>
      </c>
      <c r="J515">
        <v>0</v>
      </c>
    </row>
    <row r="516" spans="1:10" x14ac:dyDescent="0.35">
      <c r="A516" s="21" t="str">
        <f>B461&amp;C515&amp;D516</f>
        <v>PENETRACION (%).T.Pescados/Marisc.IngBCN AM</v>
      </c>
      <c r="B516">
        <v>0</v>
      </c>
      <c r="C516">
        <v>0</v>
      </c>
      <c r="D516" t="s">
        <v>147</v>
      </c>
      <c r="E516">
        <v>14.460089999999999</v>
      </c>
      <c r="F516">
        <v>16.7943</v>
      </c>
      <c r="G516">
        <v>12.030939999999999</v>
      </c>
      <c r="H516">
        <v>0</v>
      </c>
      <c r="I516">
        <v>0</v>
      </c>
      <c r="J516">
        <v>0</v>
      </c>
    </row>
    <row r="517" spans="1:10" x14ac:dyDescent="0.35">
      <c r="A517" s="21" t="str">
        <f>B461&amp;C515&amp;D517</f>
        <v>PENETRACION (%).T.Pescados/Marisc.IngREST.CAT ARAGON</v>
      </c>
      <c r="B517">
        <v>0</v>
      </c>
      <c r="C517">
        <v>0</v>
      </c>
      <c r="D517" t="s">
        <v>148</v>
      </c>
      <c r="E517">
        <v>9.7280510000000007</v>
      </c>
      <c r="F517">
        <v>15.337859999999999</v>
      </c>
      <c r="G517">
        <v>13.328950000000001</v>
      </c>
      <c r="H517">
        <v>0</v>
      </c>
      <c r="I517">
        <v>0</v>
      </c>
      <c r="J517">
        <v>0</v>
      </c>
    </row>
    <row r="518" spans="1:10" x14ac:dyDescent="0.35">
      <c r="A518" s="21" t="str">
        <f>B461&amp;C515&amp;D518</f>
        <v>PENETRACION (%).T.Pescados/Marisc.IngLEVANTE</v>
      </c>
      <c r="B518">
        <v>0</v>
      </c>
      <c r="C518">
        <v>0</v>
      </c>
      <c r="D518" t="s">
        <v>149</v>
      </c>
      <c r="E518">
        <v>12.761659999999999</v>
      </c>
      <c r="F518">
        <v>12.53858</v>
      </c>
      <c r="G518">
        <v>16.278449999999999</v>
      </c>
      <c r="H518">
        <v>0</v>
      </c>
      <c r="I518">
        <v>0</v>
      </c>
      <c r="J518">
        <v>0</v>
      </c>
    </row>
    <row r="519" spans="1:10" x14ac:dyDescent="0.35">
      <c r="A519" s="21" t="str">
        <f>B461&amp;C515&amp;D519</f>
        <v>PENETRACION (%).T.Pescados/Marisc.IngANDALUCIA</v>
      </c>
      <c r="B519">
        <v>0</v>
      </c>
      <c r="C519">
        <v>0</v>
      </c>
      <c r="D519" t="s">
        <v>150</v>
      </c>
      <c r="E519">
        <v>10.14142</v>
      </c>
      <c r="F519">
        <v>7.9752580000000002</v>
      </c>
      <c r="G519">
        <v>9.5230870000000003</v>
      </c>
      <c r="H519">
        <v>0</v>
      </c>
      <c r="I519">
        <v>0</v>
      </c>
      <c r="J519">
        <v>0</v>
      </c>
    </row>
    <row r="520" spans="1:10" x14ac:dyDescent="0.35">
      <c r="A520" s="21" t="str">
        <f>B461&amp;C515&amp;D520</f>
        <v>PENETRACION (%).T.Pescados/Marisc.IngMDD AM</v>
      </c>
      <c r="B520">
        <v>0</v>
      </c>
      <c r="C520">
        <v>0</v>
      </c>
      <c r="D520" t="s">
        <v>151</v>
      </c>
      <c r="E520">
        <v>8.8493169999999992</v>
      </c>
      <c r="F520">
        <v>9.0386570000000006</v>
      </c>
      <c r="G520">
        <v>12.95101</v>
      </c>
      <c r="H520">
        <v>0</v>
      </c>
      <c r="I520">
        <v>0</v>
      </c>
      <c r="J520">
        <v>0</v>
      </c>
    </row>
    <row r="521" spans="1:10" x14ac:dyDescent="0.35">
      <c r="A521" s="21" t="str">
        <f>B461&amp;C515&amp;D521</f>
        <v>PENETRACION (%).T.Pescados/Marisc.IngRTO CENTRO</v>
      </c>
      <c r="B521">
        <v>0</v>
      </c>
      <c r="C521">
        <v>0</v>
      </c>
      <c r="D521" t="s">
        <v>152</v>
      </c>
      <c r="E521">
        <v>11.21261</v>
      </c>
      <c r="F521">
        <v>13.41042</v>
      </c>
      <c r="G521">
        <v>10.00915</v>
      </c>
      <c r="H521">
        <v>0</v>
      </c>
      <c r="I521">
        <v>0</v>
      </c>
      <c r="J521">
        <v>0</v>
      </c>
    </row>
    <row r="522" spans="1:10" x14ac:dyDescent="0.35">
      <c r="A522" s="21" t="str">
        <f>B461&amp;C515&amp;D522</f>
        <v>PENETRACION (%).T.Pescados/Marisc.IngNORTE-CENTRO</v>
      </c>
      <c r="B522">
        <v>0</v>
      </c>
      <c r="C522">
        <v>0</v>
      </c>
      <c r="D522" t="s">
        <v>153</v>
      </c>
      <c r="E522">
        <v>13.12739</v>
      </c>
      <c r="F522">
        <v>5.4978160000000003</v>
      </c>
      <c r="G522">
        <v>4.8015840000000001</v>
      </c>
      <c r="H522">
        <v>0</v>
      </c>
      <c r="I522">
        <v>0</v>
      </c>
      <c r="J522">
        <v>0</v>
      </c>
    </row>
    <row r="523" spans="1:10" x14ac:dyDescent="0.35">
      <c r="A523" s="21" t="str">
        <f>B461&amp;C515&amp;D523</f>
        <v>PENETRACION (%).T.Pescados/Marisc.IngNOROESTE</v>
      </c>
      <c r="B523">
        <v>0</v>
      </c>
      <c r="C523">
        <v>0</v>
      </c>
      <c r="D523" t="s">
        <v>154</v>
      </c>
      <c r="E523">
        <v>10.68277</v>
      </c>
      <c r="F523">
        <v>22.184670000000001</v>
      </c>
      <c r="G523">
        <v>15.64448</v>
      </c>
      <c r="H523">
        <v>0</v>
      </c>
      <c r="I523">
        <v>0</v>
      </c>
      <c r="J523">
        <v>0</v>
      </c>
    </row>
    <row r="524" spans="1:10" x14ac:dyDescent="0.35">
      <c r="A524" s="21" t="str">
        <f>B461&amp;C515&amp;D524</f>
        <v>PENETRACION (%).T.Pescados/Marisc.Ing&lt;2MIL</v>
      </c>
      <c r="B524">
        <v>0</v>
      </c>
      <c r="C524">
        <v>0</v>
      </c>
      <c r="D524" t="s">
        <v>29</v>
      </c>
      <c r="E524">
        <v>12.776820000000001</v>
      </c>
      <c r="F524">
        <v>3.3964539999999999</v>
      </c>
      <c r="G524">
        <v>7.127383</v>
      </c>
      <c r="H524">
        <v>0</v>
      </c>
      <c r="I524">
        <v>0</v>
      </c>
      <c r="J524">
        <v>0</v>
      </c>
    </row>
    <row r="525" spans="1:10" x14ac:dyDescent="0.35">
      <c r="A525" s="21" t="str">
        <f>B461&amp;C515&amp;D525</f>
        <v>PENETRACION (%).T.Pescados/Marisc.Ing2-5MIL</v>
      </c>
      <c r="B525">
        <v>0</v>
      </c>
      <c r="C525">
        <v>0</v>
      </c>
      <c r="D525" t="s">
        <v>32</v>
      </c>
      <c r="E525">
        <v>13.16924</v>
      </c>
      <c r="F525">
        <v>17.21875</v>
      </c>
      <c r="G525">
        <v>12.20768</v>
      </c>
      <c r="H525">
        <v>0</v>
      </c>
      <c r="I525">
        <v>0</v>
      </c>
      <c r="J525">
        <v>0</v>
      </c>
    </row>
    <row r="526" spans="1:10" x14ac:dyDescent="0.35">
      <c r="A526" s="21" t="str">
        <f>B461&amp;C515&amp;D526</f>
        <v>PENETRACION (%).T.Pescados/Marisc.Ing5-10MIL</v>
      </c>
      <c r="B526">
        <v>0</v>
      </c>
      <c r="C526">
        <v>0</v>
      </c>
      <c r="D526" t="s">
        <v>34</v>
      </c>
      <c r="E526">
        <v>12.59979</v>
      </c>
      <c r="F526">
        <v>14.929410000000001</v>
      </c>
      <c r="G526">
        <v>10.003679999999999</v>
      </c>
      <c r="H526">
        <v>0</v>
      </c>
      <c r="I526">
        <v>0</v>
      </c>
      <c r="J526">
        <v>0</v>
      </c>
    </row>
    <row r="527" spans="1:10" x14ac:dyDescent="0.35">
      <c r="A527" s="21" t="str">
        <f>B461&amp;C515&amp;D527</f>
        <v>PENETRACION (%).T.Pescados/Marisc.Ing10-30MIL</v>
      </c>
      <c r="B527">
        <v>0</v>
      </c>
      <c r="C527">
        <v>0</v>
      </c>
      <c r="D527" t="s">
        <v>36</v>
      </c>
      <c r="E527">
        <v>11.74967</v>
      </c>
      <c r="F527">
        <v>9.3898650000000004</v>
      </c>
      <c r="G527">
        <v>11.31565</v>
      </c>
      <c r="H527">
        <v>0</v>
      </c>
      <c r="I527">
        <v>0</v>
      </c>
      <c r="J527">
        <v>0</v>
      </c>
    </row>
    <row r="528" spans="1:10" x14ac:dyDescent="0.35">
      <c r="A528" s="21" t="str">
        <f>B461&amp;C515&amp;D528</f>
        <v>PENETRACION (%).T.Pescados/Marisc.Ing30-100MIL</v>
      </c>
      <c r="B528">
        <v>0</v>
      </c>
      <c r="C528">
        <v>0</v>
      </c>
      <c r="D528" t="s">
        <v>38</v>
      </c>
      <c r="E528">
        <v>15.01957</v>
      </c>
      <c r="F528">
        <v>16.115819999999999</v>
      </c>
      <c r="G528">
        <v>8.2164800000000007</v>
      </c>
      <c r="H528">
        <v>0</v>
      </c>
      <c r="I528">
        <v>0</v>
      </c>
      <c r="J528">
        <v>0</v>
      </c>
    </row>
    <row r="529" spans="1:10" x14ac:dyDescent="0.35">
      <c r="A529" s="21" t="str">
        <f>B461&amp;C515&amp;D529</f>
        <v>PENETRACION (%).T.Pescados/Marisc.Ing100-200MIL</v>
      </c>
      <c r="B529">
        <v>0</v>
      </c>
      <c r="C529">
        <v>0</v>
      </c>
      <c r="D529" t="s">
        <v>40</v>
      </c>
      <c r="E529">
        <v>6.126646</v>
      </c>
      <c r="F529">
        <v>7.607653</v>
      </c>
      <c r="G529">
        <v>10.10867</v>
      </c>
      <c r="H529">
        <v>0</v>
      </c>
      <c r="I529">
        <v>0</v>
      </c>
      <c r="J529">
        <v>0</v>
      </c>
    </row>
    <row r="530" spans="1:10" x14ac:dyDescent="0.35">
      <c r="A530" s="21" t="str">
        <f>B461&amp;C515&amp;D530</f>
        <v>PENETRACION (%).T.Pescados/Marisc.Ing200-500MIL</v>
      </c>
      <c r="B530">
        <v>0</v>
      </c>
      <c r="C530">
        <v>0</v>
      </c>
      <c r="D530" t="s">
        <v>42</v>
      </c>
      <c r="E530">
        <v>9.7062139999999992</v>
      </c>
      <c r="F530">
        <v>12.019539999999999</v>
      </c>
      <c r="G530">
        <v>13.144729999999999</v>
      </c>
      <c r="H530">
        <v>0</v>
      </c>
      <c r="I530">
        <v>0</v>
      </c>
      <c r="J530">
        <v>0</v>
      </c>
    </row>
    <row r="531" spans="1:10" x14ac:dyDescent="0.35">
      <c r="A531" s="21" t="str">
        <f>B461&amp;C515&amp;D531</f>
        <v>PENETRACION (%).T.Pescados/Marisc.Ing&gt;500MIL</v>
      </c>
      <c r="B531">
        <v>0</v>
      </c>
      <c r="C531">
        <v>0</v>
      </c>
      <c r="D531" t="s">
        <v>44</v>
      </c>
      <c r="E531">
        <v>9.2460509999999996</v>
      </c>
      <c r="F531">
        <v>9.8768930000000008</v>
      </c>
      <c r="G531">
        <v>11.4496</v>
      </c>
      <c r="H531">
        <v>0</v>
      </c>
      <c r="I531">
        <v>0</v>
      </c>
      <c r="J531">
        <v>0</v>
      </c>
    </row>
    <row r="532" spans="1:10" x14ac:dyDescent="0.35">
      <c r="A532" s="21" t="str">
        <f>B461&amp;C515&amp;D532</f>
        <v>PENETRACION (%).T.Pescados/Marisc.IngDE 15 A 19 AÑOS</v>
      </c>
      <c r="B532">
        <v>0</v>
      </c>
      <c r="C532">
        <v>0</v>
      </c>
      <c r="D532" t="s">
        <v>155</v>
      </c>
      <c r="E532">
        <v>2.9297399999999998</v>
      </c>
      <c r="F532">
        <v>2.5776840000000001</v>
      </c>
      <c r="G532">
        <v>6.7449880000000002</v>
      </c>
      <c r="H532">
        <v>0</v>
      </c>
      <c r="I532">
        <v>0</v>
      </c>
      <c r="J532">
        <v>0</v>
      </c>
    </row>
    <row r="533" spans="1:10" x14ac:dyDescent="0.35">
      <c r="A533" s="21" t="str">
        <f>B461&amp;C515&amp;D533</f>
        <v>PENETRACION (%).T.Pescados/Marisc.IngDE 20 A 24 AÑOS</v>
      </c>
      <c r="B533">
        <v>0</v>
      </c>
      <c r="C533">
        <v>0</v>
      </c>
      <c r="D533" t="s">
        <v>156</v>
      </c>
      <c r="E533">
        <v>8.7207899999999992</v>
      </c>
      <c r="F533">
        <v>8.2548890000000004</v>
      </c>
      <c r="G533">
        <v>4.9237780000000004</v>
      </c>
      <c r="H533">
        <v>0</v>
      </c>
      <c r="I533">
        <v>0</v>
      </c>
      <c r="J533">
        <v>0</v>
      </c>
    </row>
    <row r="534" spans="1:10" x14ac:dyDescent="0.35">
      <c r="A534" s="21" t="str">
        <f>B461&amp;C515&amp;D534</f>
        <v>PENETRACION (%).T.Pescados/Marisc.IngDE 25 A 34 AÑOS</v>
      </c>
      <c r="B534">
        <v>0</v>
      </c>
      <c r="C534">
        <v>0</v>
      </c>
      <c r="D534" t="s">
        <v>157</v>
      </c>
      <c r="E534">
        <v>10.5863</v>
      </c>
      <c r="F534">
        <v>7.7336429999999998</v>
      </c>
      <c r="G534">
        <v>7.9336640000000003</v>
      </c>
      <c r="H534">
        <v>0</v>
      </c>
      <c r="I534">
        <v>0</v>
      </c>
      <c r="J534">
        <v>0</v>
      </c>
    </row>
    <row r="535" spans="1:10" x14ac:dyDescent="0.35">
      <c r="A535" s="21" t="str">
        <f>B461&amp;C515&amp;D535</f>
        <v>PENETRACION (%).T.Pescados/Marisc.IngDE 35 A 49 AÑOS</v>
      </c>
      <c r="B535">
        <v>0</v>
      </c>
      <c r="C535">
        <v>0</v>
      </c>
      <c r="D535" t="s">
        <v>158</v>
      </c>
      <c r="E535">
        <v>10.19388</v>
      </c>
      <c r="F535">
        <v>11.63166</v>
      </c>
      <c r="G535">
        <v>9.5531129999999997</v>
      </c>
      <c r="H535">
        <v>0</v>
      </c>
      <c r="I535">
        <v>0</v>
      </c>
      <c r="J535">
        <v>0</v>
      </c>
    </row>
    <row r="536" spans="1:10" x14ac:dyDescent="0.35">
      <c r="A536" s="21" t="str">
        <f>B461&amp;C515&amp;D536</f>
        <v>PENETRACION (%).T.Pescados/Marisc.IngDE 50 A 59 AÑOS</v>
      </c>
      <c r="B536">
        <v>0</v>
      </c>
      <c r="C536">
        <v>0</v>
      </c>
      <c r="D536" t="s">
        <v>159</v>
      </c>
      <c r="E536">
        <v>10.65546</v>
      </c>
      <c r="F536">
        <v>13.777670000000001</v>
      </c>
      <c r="G536">
        <v>7.9555189999999998</v>
      </c>
      <c r="H536">
        <v>0</v>
      </c>
      <c r="I536">
        <v>0</v>
      </c>
      <c r="J536">
        <v>0</v>
      </c>
    </row>
    <row r="537" spans="1:10" x14ac:dyDescent="0.35">
      <c r="A537" s="21" t="str">
        <f>B461&amp;C515&amp;D537</f>
        <v>PENETRACION (%).T.Pescados/Marisc.IngDE 60 A 75 AÑOS</v>
      </c>
      <c r="B537">
        <v>0</v>
      </c>
      <c r="C537">
        <v>0</v>
      </c>
      <c r="D537" t="s">
        <v>160</v>
      </c>
      <c r="E537">
        <v>14.934480000000001</v>
      </c>
      <c r="F537">
        <v>15.533340000000001</v>
      </c>
      <c r="G537">
        <v>22.169589999999999</v>
      </c>
      <c r="H537">
        <v>0</v>
      </c>
      <c r="I537">
        <v>0</v>
      </c>
      <c r="J537">
        <v>0</v>
      </c>
    </row>
    <row r="538" spans="1:10" x14ac:dyDescent="0.35">
      <c r="A538" s="21" t="str">
        <f>B461&amp;C515&amp;D538</f>
        <v>PENETRACION (%).T.Pescados/Marisc.IngALTA Y MEDIA ALTA</v>
      </c>
      <c r="B538">
        <v>0</v>
      </c>
      <c r="C538">
        <v>0</v>
      </c>
      <c r="D538" t="s">
        <v>161</v>
      </c>
      <c r="E538">
        <v>14.29045</v>
      </c>
      <c r="F538">
        <v>17.67596</v>
      </c>
      <c r="G538">
        <v>18.259699999999999</v>
      </c>
      <c r="H538">
        <v>0</v>
      </c>
      <c r="I538">
        <v>0</v>
      </c>
      <c r="J538">
        <v>0</v>
      </c>
    </row>
    <row r="539" spans="1:10" x14ac:dyDescent="0.35">
      <c r="A539" s="21" t="str">
        <f>B461&amp;C515&amp;D539</f>
        <v>PENETRACION (%).T.Pescados/Marisc.IngMEDIA</v>
      </c>
      <c r="B539">
        <v>0</v>
      </c>
      <c r="C539">
        <v>0</v>
      </c>
      <c r="D539" t="s">
        <v>162</v>
      </c>
      <c r="E539">
        <v>10.039</v>
      </c>
      <c r="F539">
        <v>11.44561</v>
      </c>
      <c r="G539">
        <v>10.719060000000001</v>
      </c>
      <c r="H539">
        <v>0</v>
      </c>
      <c r="I539">
        <v>0</v>
      </c>
      <c r="J539">
        <v>0</v>
      </c>
    </row>
    <row r="540" spans="1:10" x14ac:dyDescent="0.35">
      <c r="A540" s="21" t="str">
        <f>B461&amp;C515&amp;D540</f>
        <v>PENETRACION (%).T.Pescados/Marisc.IngMEDIA BAJA</v>
      </c>
      <c r="B540">
        <v>0</v>
      </c>
      <c r="C540">
        <v>0</v>
      </c>
      <c r="D540" t="s">
        <v>163</v>
      </c>
      <c r="E540">
        <v>9.6206990000000001</v>
      </c>
      <c r="F540">
        <v>9.5999339999999993</v>
      </c>
      <c r="G540">
        <v>8.8395609999999998</v>
      </c>
      <c r="H540">
        <v>0</v>
      </c>
      <c r="I540">
        <v>0</v>
      </c>
      <c r="J540">
        <v>0</v>
      </c>
    </row>
    <row r="541" spans="1:10" x14ac:dyDescent="0.35">
      <c r="A541" s="21" t="str">
        <f>B461&amp;C515&amp;D541</f>
        <v>PENETRACION (%).T.Pescados/Marisc.IngBAJA</v>
      </c>
      <c r="B541">
        <v>0</v>
      </c>
      <c r="C541">
        <v>0</v>
      </c>
      <c r="D541" t="s">
        <v>164</v>
      </c>
      <c r="E541">
        <v>10.67615</v>
      </c>
      <c r="F541">
        <v>7.5283730000000002</v>
      </c>
      <c r="G541">
        <v>7.0015419999999997</v>
      </c>
      <c r="H541">
        <v>0</v>
      </c>
      <c r="I541">
        <v>0</v>
      </c>
      <c r="J541">
        <v>0</v>
      </c>
    </row>
    <row r="542" spans="1:10" x14ac:dyDescent="0.35">
      <c r="A542" s="21" t="str">
        <f>B461&amp;C542&amp;D542</f>
        <v>PENETRACION (%).Derivados lacteos IngT.ESPAÑA</v>
      </c>
      <c r="B542">
        <v>0</v>
      </c>
      <c r="C542" t="s">
        <v>118</v>
      </c>
      <c r="D542" t="s">
        <v>59</v>
      </c>
      <c r="E542">
        <v>16.93684</v>
      </c>
      <c r="F542">
        <v>18.865169999999999</v>
      </c>
      <c r="G542">
        <v>16.583130000000001</v>
      </c>
      <c r="H542">
        <v>0</v>
      </c>
      <c r="I542">
        <v>0</v>
      </c>
      <c r="J542">
        <v>0</v>
      </c>
    </row>
    <row r="543" spans="1:10" x14ac:dyDescent="0.35">
      <c r="A543" s="21" t="str">
        <f>B461&amp;C542&amp;D543</f>
        <v>PENETRACION (%).Derivados lacteos IngBCN AM</v>
      </c>
      <c r="B543">
        <v>0</v>
      </c>
      <c r="C543">
        <v>0</v>
      </c>
      <c r="D543" t="s">
        <v>147</v>
      </c>
      <c r="E543">
        <v>24.21576</v>
      </c>
      <c r="F543">
        <v>18.772459999999999</v>
      </c>
      <c r="G543">
        <v>14.92455</v>
      </c>
      <c r="H543">
        <v>0</v>
      </c>
      <c r="I543">
        <v>0</v>
      </c>
      <c r="J543">
        <v>0</v>
      </c>
    </row>
    <row r="544" spans="1:10" x14ac:dyDescent="0.35">
      <c r="A544" s="21" t="str">
        <f>B461&amp;C542&amp;D544</f>
        <v>PENETRACION (%).Derivados lacteos IngREST.CAT ARAGON</v>
      </c>
      <c r="B544">
        <v>0</v>
      </c>
      <c r="C544">
        <v>0</v>
      </c>
      <c r="D544" t="s">
        <v>148</v>
      </c>
      <c r="E544">
        <v>11.87519</v>
      </c>
      <c r="F544">
        <v>16.61234</v>
      </c>
      <c r="G544">
        <v>12.528840000000001</v>
      </c>
      <c r="H544">
        <v>0</v>
      </c>
      <c r="I544">
        <v>0</v>
      </c>
      <c r="J544">
        <v>0</v>
      </c>
    </row>
    <row r="545" spans="1:10" x14ac:dyDescent="0.35">
      <c r="A545" s="21" t="str">
        <f>B461&amp;C542&amp;D545</f>
        <v>PENETRACION (%).Derivados lacteos IngLEVANTE</v>
      </c>
      <c r="B545">
        <v>0</v>
      </c>
      <c r="C545">
        <v>0</v>
      </c>
      <c r="D545" t="s">
        <v>149</v>
      </c>
      <c r="E545">
        <v>18.97363</v>
      </c>
      <c r="F545">
        <v>23.934519999999999</v>
      </c>
      <c r="G545">
        <v>19.262460000000001</v>
      </c>
      <c r="H545">
        <v>0</v>
      </c>
      <c r="I545">
        <v>0</v>
      </c>
      <c r="J545">
        <v>0</v>
      </c>
    </row>
    <row r="546" spans="1:10" x14ac:dyDescent="0.35">
      <c r="A546" s="21" t="str">
        <f>B461&amp;C542&amp;D546</f>
        <v>PENETRACION (%).Derivados lacteos IngANDALUCIA</v>
      </c>
      <c r="B546">
        <v>0</v>
      </c>
      <c r="C546">
        <v>0</v>
      </c>
      <c r="D546" t="s">
        <v>150</v>
      </c>
      <c r="E546">
        <v>21.702159999999999</v>
      </c>
      <c r="F546">
        <v>18.145679999999999</v>
      </c>
      <c r="G546">
        <v>15.3567</v>
      </c>
      <c r="H546">
        <v>0</v>
      </c>
      <c r="I546">
        <v>0</v>
      </c>
      <c r="J546">
        <v>0</v>
      </c>
    </row>
    <row r="547" spans="1:10" x14ac:dyDescent="0.35">
      <c r="A547" s="21" t="str">
        <f>B461&amp;C542&amp;D547</f>
        <v>PENETRACION (%).Derivados lacteos IngMDD AM</v>
      </c>
      <c r="B547">
        <v>0</v>
      </c>
      <c r="C547">
        <v>0</v>
      </c>
      <c r="D547" t="s">
        <v>151</v>
      </c>
      <c r="E547">
        <v>16.712969999999999</v>
      </c>
      <c r="F547">
        <v>20.53642</v>
      </c>
      <c r="G547">
        <v>25.071680000000001</v>
      </c>
      <c r="H547">
        <v>0</v>
      </c>
      <c r="I547">
        <v>0</v>
      </c>
      <c r="J547">
        <v>0</v>
      </c>
    </row>
    <row r="548" spans="1:10" x14ac:dyDescent="0.35">
      <c r="A548" s="21" t="str">
        <f>B461&amp;C542&amp;D548</f>
        <v>PENETRACION (%).Derivados lacteos IngRTO CENTRO</v>
      </c>
      <c r="B548">
        <v>0</v>
      </c>
      <c r="C548">
        <v>0</v>
      </c>
      <c r="D548" t="s">
        <v>152</v>
      </c>
      <c r="E548">
        <v>15.38265</v>
      </c>
      <c r="F548">
        <v>14.52022</v>
      </c>
      <c r="G548">
        <v>17.90963</v>
      </c>
      <c r="H548">
        <v>0</v>
      </c>
      <c r="I548">
        <v>0</v>
      </c>
      <c r="J548">
        <v>0</v>
      </c>
    </row>
    <row r="549" spans="1:10" x14ac:dyDescent="0.35">
      <c r="A549" s="21" t="str">
        <f>B461&amp;C542&amp;D549</f>
        <v>PENETRACION (%).Derivados lacteos IngNORTE-CENTRO</v>
      </c>
      <c r="B549">
        <v>0</v>
      </c>
      <c r="C549">
        <v>0</v>
      </c>
      <c r="D549" t="s">
        <v>153</v>
      </c>
      <c r="E549">
        <v>13.133929999999999</v>
      </c>
      <c r="F549">
        <v>17.168060000000001</v>
      </c>
      <c r="G549">
        <v>10.3847</v>
      </c>
      <c r="H549">
        <v>0</v>
      </c>
      <c r="I549">
        <v>0</v>
      </c>
      <c r="J549">
        <v>0</v>
      </c>
    </row>
    <row r="550" spans="1:10" x14ac:dyDescent="0.35">
      <c r="A550" s="21" t="str">
        <f>B461&amp;C542&amp;D550</f>
        <v>PENETRACION (%).Derivados lacteos IngNOROESTE</v>
      </c>
      <c r="B550">
        <v>0</v>
      </c>
      <c r="C550">
        <v>0</v>
      </c>
      <c r="D550" t="s">
        <v>154</v>
      </c>
      <c r="E550">
        <v>12.71354</v>
      </c>
      <c r="F550">
        <v>18.376449999999998</v>
      </c>
      <c r="G550">
        <v>24.269919999999999</v>
      </c>
      <c r="H550">
        <v>0</v>
      </c>
      <c r="I550">
        <v>0</v>
      </c>
      <c r="J550">
        <v>0</v>
      </c>
    </row>
    <row r="551" spans="1:10" x14ac:dyDescent="0.35">
      <c r="A551" s="21" t="str">
        <f>B461&amp;C542&amp;D551</f>
        <v>PENETRACION (%).Derivados lacteos Ing&lt;2MIL</v>
      </c>
      <c r="B551">
        <v>0</v>
      </c>
      <c r="C551">
        <v>0</v>
      </c>
      <c r="D551" t="s">
        <v>29</v>
      </c>
      <c r="E551">
        <v>6.0957020000000002</v>
      </c>
      <c r="F551">
        <v>9.1369360000000004</v>
      </c>
      <c r="G551">
        <v>9.3883849999999995</v>
      </c>
      <c r="H551">
        <v>0</v>
      </c>
      <c r="I551">
        <v>0</v>
      </c>
      <c r="J551">
        <v>0</v>
      </c>
    </row>
    <row r="552" spans="1:10" x14ac:dyDescent="0.35">
      <c r="A552" s="21" t="str">
        <f>B461&amp;C542&amp;D552</f>
        <v>PENETRACION (%).Derivados lacteos Ing2-5MIL</v>
      </c>
      <c r="B552">
        <v>0</v>
      </c>
      <c r="C552">
        <v>0</v>
      </c>
      <c r="D552" t="s">
        <v>32</v>
      </c>
      <c r="E552">
        <v>13.40085</v>
      </c>
      <c r="F552">
        <v>21.782499999999999</v>
      </c>
      <c r="G552">
        <v>21.642440000000001</v>
      </c>
      <c r="H552">
        <v>0</v>
      </c>
      <c r="I552">
        <v>0</v>
      </c>
      <c r="J552">
        <v>0</v>
      </c>
    </row>
    <row r="553" spans="1:10" x14ac:dyDescent="0.35">
      <c r="A553" s="21" t="str">
        <f>B461&amp;C542&amp;D553</f>
        <v>PENETRACION (%).Derivados lacteos Ing5-10MIL</v>
      </c>
      <c r="B553">
        <v>0</v>
      </c>
      <c r="C553">
        <v>0</v>
      </c>
      <c r="D553" t="s">
        <v>34</v>
      </c>
      <c r="E553">
        <v>27.612369999999999</v>
      </c>
      <c r="F553">
        <v>19.131710000000002</v>
      </c>
      <c r="G553">
        <v>21.486329999999999</v>
      </c>
      <c r="H553">
        <v>0</v>
      </c>
      <c r="I553">
        <v>0</v>
      </c>
      <c r="J553">
        <v>0</v>
      </c>
    </row>
    <row r="554" spans="1:10" x14ac:dyDescent="0.35">
      <c r="A554" s="21" t="str">
        <f>B461&amp;C542&amp;D554</f>
        <v>PENETRACION (%).Derivados lacteos Ing10-30MIL</v>
      </c>
      <c r="B554">
        <v>0</v>
      </c>
      <c r="C554">
        <v>0</v>
      </c>
      <c r="D554" t="s">
        <v>36</v>
      </c>
      <c r="E554">
        <v>18.09385</v>
      </c>
      <c r="F554">
        <v>23.86355</v>
      </c>
      <c r="G554">
        <v>14.09421</v>
      </c>
      <c r="H554">
        <v>0</v>
      </c>
      <c r="I554">
        <v>0</v>
      </c>
      <c r="J554">
        <v>0</v>
      </c>
    </row>
    <row r="555" spans="1:10" x14ac:dyDescent="0.35">
      <c r="A555" s="21" t="str">
        <f>B461&amp;C542&amp;D555</f>
        <v>PENETRACION (%).Derivados lacteos Ing30-100MIL</v>
      </c>
      <c r="B555">
        <v>0</v>
      </c>
      <c r="C555">
        <v>0</v>
      </c>
      <c r="D555" t="s">
        <v>38</v>
      </c>
      <c r="E555">
        <v>20.604600000000001</v>
      </c>
      <c r="F555">
        <v>23.34609</v>
      </c>
      <c r="G555">
        <v>18.478760000000001</v>
      </c>
      <c r="H555">
        <v>0</v>
      </c>
      <c r="I555">
        <v>0</v>
      </c>
      <c r="J555">
        <v>0</v>
      </c>
    </row>
    <row r="556" spans="1:10" x14ac:dyDescent="0.35">
      <c r="A556" s="21" t="str">
        <f>B461&amp;C542&amp;D556</f>
        <v>PENETRACION (%).Derivados lacteos Ing100-200MIL</v>
      </c>
      <c r="B556">
        <v>0</v>
      </c>
      <c r="C556">
        <v>0</v>
      </c>
      <c r="D556" t="s">
        <v>40</v>
      </c>
      <c r="E556">
        <v>18.989599999999999</v>
      </c>
      <c r="F556">
        <v>18.924520000000001</v>
      </c>
      <c r="G556">
        <v>14.063969999999999</v>
      </c>
      <c r="H556">
        <v>0</v>
      </c>
      <c r="I556">
        <v>0</v>
      </c>
      <c r="J556">
        <v>0</v>
      </c>
    </row>
    <row r="557" spans="1:10" x14ac:dyDescent="0.35">
      <c r="A557" s="21" t="str">
        <f>B461&amp;C542&amp;D557</f>
        <v>PENETRACION (%).Derivados lacteos Ing200-500MIL</v>
      </c>
      <c r="B557">
        <v>0</v>
      </c>
      <c r="C557">
        <v>0</v>
      </c>
      <c r="D557" t="s">
        <v>42</v>
      </c>
      <c r="E557">
        <v>16.919139999999999</v>
      </c>
      <c r="F557">
        <v>20.346710000000002</v>
      </c>
      <c r="G557">
        <v>14.01455</v>
      </c>
      <c r="H557">
        <v>0</v>
      </c>
      <c r="I557">
        <v>0</v>
      </c>
      <c r="J557">
        <v>0</v>
      </c>
    </row>
    <row r="558" spans="1:10" x14ac:dyDescent="0.35">
      <c r="A558" s="21" t="str">
        <f>B461&amp;C542&amp;D558</f>
        <v>PENETRACION (%).Derivados lacteos Ing&gt;500MIL</v>
      </c>
      <c r="B558">
        <v>0</v>
      </c>
      <c r="C558">
        <v>0</v>
      </c>
      <c r="D558" t="s">
        <v>44</v>
      </c>
      <c r="E558">
        <v>15.77778</v>
      </c>
      <c r="F558">
        <v>14.04036</v>
      </c>
      <c r="G558">
        <v>20.79053</v>
      </c>
      <c r="H558">
        <v>0</v>
      </c>
      <c r="I558">
        <v>0</v>
      </c>
      <c r="J558">
        <v>0</v>
      </c>
    </row>
    <row r="559" spans="1:10" x14ac:dyDescent="0.35">
      <c r="A559" s="21" t="str">
        <f>B461&amp;C542&amp;D559</f>
        <v>PENETRACION (%).Derivados lacteos IngDE 15 A 19 AÑOS</v>
      </c>
      <c r="B559">
        <v>0</v>
      </c>
      <c r="C559">
        <v>0</v>
      </c>
      <c r="D559" t="s">
        <v>155</v>
      </c>
      <c r="E559">
        <v>9.9946669999999997</v>
      </c>
      <c r="F559">
        <v>17.183389999999999</v>
      </c>
      <c r="G559">
        <v>15.64385</v>
      </c>
      <c r="H559">
        <v>0</v>
      </c>
      <c r="I559">
        <v>0</v>
      </c>
      <c r="J559">
        <v>0</v>
      </c>
    </row>
    <row r="560" spans="1:10" x14ac:dyDescent="0.35">
      <c r="A560" s="21" t="str">
        <f>B461&amp;C542&amp;D560</f>
        <v>PENETRACION (%).Derivados lacteos IngDE 20 A 24 AÑOS</v>
      </c>
      <c r="B560">
        <v>0</v>
      </c>
      <c r="C560">
        <v>0</v>
      </c>
      <c r="D560" t="s">
        <v>156</v>
      </c>
      <c r="E560">
        <v>23.66844</v>
      </c>
      <c r="F560">
        <v>25.25657</v>
      </c>
      <c r="G560">
        <v>14.048690000000001</v>
      </c>
      <c r="H560">
        <v>0</v>
      </c>
      <c r="I560">
        <v>0</v>
      </c>
      <c r="J560">
        <v>0</v>
      </c>
    </row>
    <row r="561" spans="1:10" x14ac:dyDescent="0.35">
      <c r="A561" s="21" t="str">
        <f>B461&amp;C542&amp;D561</f>
        <v>PENETRACION (%).Derivados lacteos IngDE 25 A 34 AÑOS</v>
      </c>
      <c r="B561">
        <v>0</v>
      </c>
      <c r="C561">
        <v>0</v>
      </c>
      <c r="D561" t="s">
        <v>157</v>
      </c>
      <c r="E561">
        <v>28.79645</v>
      </c>
      <c r="F561">
        <v>31.348490000000002</v>
      </c>
      <c r="G561">
        <v>23.2349</v>
      </c>
      <c r="H561">
        <v>0</v>
      </c>
      <c r="I561">
        <v>0</v>
      </c>
      <c r="J561">
        <v>0</v>
      </c>
    </row>
    <row r="562" spans="1:10" x14ac:dyDescent="0.35">
      <c r="A562" s="21" t="str">
        <f>B461&amp;C542&amp;D562</f>
        <v>PENETRACION (%).Derivados lacteos IngDE 35 A 49 AÑOS</v>
      </c>
      <c r="B562">
        <v>0</v>
      </c>
      <c r="C562">
        <v>0</v>
      </c>
      <c r="D562" t="s">
        <v>158</v>
      </c>
      <c r="E562">
        <v>15.23645</v>
      </c>
      <c r="F562">
        <v>18.471050000000002</v>
      </c>
      <c r="G562">
        <v>20.747319999999998</v>
      </c>
      <c r="H562">
        <v>0</v>
      </c>
      <c r="I562">
        <v>0</v>
      </c>
      <c r="J562">
        <v>0</v>
      </c>
    </row>
    <row r="563" spans="1:10" x14ac:dyDescent="0.35">
      <c r="A563" s="21" t="str">
        <f>B461&amp;C542&amp;D563</f>
        <v>PENETRACION (%).Derivados lacteos IngDE 50 A 59 AÑOS</v>
      </c>
      <c r="B563">
        <v>0</v>
      </c>
      <c r="C563">
        <v>0</v>
      </c>
      <c r="D563" t="s">
        <v>159</v>
      </c>
      <c r="E563">
        <v>16.448599999999999</v>
      </c>
      <c r="F563">
        <v>15.774570000000001</v>
      </c>
      <c r="G563">
        <v>17.043839999999999</v>
      </c>
      <c r="H563">
        <v>0</v>
      </c>
      <c r="I563">
        <v>0</v>
      </c>
      <c r="J563">
        <v>0</v>
      </c>
    </row>
    <row r="564" spans="1:10" x14ac:dyDescent="0.35">
      <c r="A564" s="21" t="str">
        <f>B461&amp;C542&amp;D564</f>
        <v>PENETRACION (%).Derivados lacteos IngDE 60 A 75 AÑOS</v>
      </c>
      <c r="B564">
        <v>0</v>
      </c>
      <c r="C564">
        <v>0</v>
      </c>
      <c r="D564" t="s">
        <v>160</v>
      </c>
      <c r="E564">
        <v>14.64284</v>
      </c>
      <c r="F564">
        <v>15.3203</v>
      </c>
      <c r="G564">
        <v>8.7726559999999996</v>
      </c>
      <c r="H564">
        <v>0</v>
      </c>
      <c r="I564">
        <v>0</v>
      </c>
      <c r="J564">
        <v>0</v>
      </c>
    </row>
    <row r="565" spans="1:10" x14ac:dyDescent="0.35">
      <c r="A565" s="21" t="str">
        <f>B461&amp;C542&amp;D565</f>
        <v>PENETRACION (%).Derivados lacteos IngALTA Y MEDIA ALTA</v>
      </c>
      <c r="B565">
        <v>0</v>
      </c>
      <c r="C565">
        <v>0</v>
      </c>
      <c r="D565" t="s">
        <v>161</v>
      </c>
      <c r="E565">
        <v>19.312999999999999</v>
      </c>
      <c r="F565">
        <v>21.532550000000001</v>
      </c>
      <c r="G565">
        <v>23.33323</v>
      </c>
      <c r="H565">
        <v>0</v>
      </c>
      <c r="I565">
        <v>0</v>
      </c>
      <c r="J565">
        <v>0</v>
      </c>
    </row>
    <row r="566" spans="1:10" x14ac:dyDescent="0.35">
      <c r="A566" s="21" t="str">
        <f>B461&amp;C542&amp;D566</f>
        <v>PENETRACION (%).Derivados lacteos IngMEDIA</v>
      </c>
      <c r="B566">
        <v>0</v>
      </c>
      <c r="C566">
        <v>0</v>
      </c>
      <c r="D566" t="s">
        <v>162</v>
      </c>
      <c r="E566">
        <v>19.701799999999999</v>
      </c>
      <c r="F566">
        <v>18.489270000000001</v>
      </c>
      <c r="G566">
        <v>19.379760000000001</v>
      </c>
      <c r="H566">
        <v>0</v>
      </c>
      <c r="I566">
        <v>0</v>
      </c>
      <c r="J566">
        <v>0</v>
      </c>
    </row>
    <row r="567" spans="1:10" x14ac:dyDescent="0.35">
      <c r="A567" s="21" t="str">
        <f>B461&amp;C542&amp;D567</f>
        <v>PENETRACION (%).Derivados lacteos IngMEDIA BAJA</v>
      </c>
      <c r="B567">
        <v>0</v>
      </c>
      <c r="C567">
        <v>0</v>
      </c>
      <c r="D567" t="s">
        <v>163</v>
      </c>
      <c r="E567">
        <v>14.251899999999999</v>
      </c>
      <c r="F567">
        <v>19.330459999999999</v>
      </c>
      <c r="G567">
        <v>14.03556</v>
      </c>
      <c r="H567">
        <v>0</v>
      </c>
      <c r="I567">
        <v>0</v>
      </c>
      <c r="J567">
        <v>0</v>
      </c>
    </row>
    <row r="568" spans="1:10" x14ac:dyDescent="0.35">
      <c r="A568" s="21" t="str">
        <f>B461&amp;C542&amp;D568</f>
        <v>PENETRACION (%).Derivados lacteos IngBAJA</v>
      </c>
      <c r="B568">
        <v>0</v>
      </c>
      <c r="C568">
        <v>0</v>
      </c>
      <c r="D568" t="s">
        <v>164</v>
      </c>
      <c r="E568">
        <v>20.03321</v>
      </c>
      <c r="F568">
        <v>17.87152</v>
      </c>
      <c r="G568">
        <v>12.26371</v>
      </c>
      <c r="H568">
        <v>0</v>
      </c>
      <c r="I568">
        <v>0</v>
      </c>
      <c r="J568">
        <v>0</v>
      </c>
    </row>
    <row r="569" spans="1:10" x14ac:dyDescent="0.35">
      <c r="A569" s="21" t="str">
        <f>B461&amp;C569&amp;D569</f>
        <v>PENETRACION (%).Fruta Ing.T.ESPAÑA</v>
      </c>
      <c r="B569">
        <v>0</v>
      </c>
      <c r="C569" t="s">
        <v>119</v>
      </c>
      <c r="D569" t="s">
        <v>59</v>
      </c>
      <c r="E569">
        <v>2.8719619999999999</v>
      </c>
      <c r="F569">
        <v>3.2743470000000001</v>
      </c>
      <c r="G569">
        <v>1.4109240000000001</v>
      </c>
      <c r="H569">
        <v>0</v>
      </c>
      <c r="I569">
        <v>0</v>
      </c>
      <c r="J569">
        <v>0</v>
      </c>
    </row>
    <row r="570" spans="1:10" x14ac:dyDescent="0.35">
      <c r="A570" s="21" t="str">
        <f>B461&amp;C569&amp;D570</f>
        <v>PENETRACION (%).Fruta Ing.BCN AM</v>
      </c>
      <c r="B570">
        <v>0</v>
      </c>
      <c r="C570">
        <v>0</v>
      </c>
      <c r="D570" t="s">
        <v>147</v>
      </c>
      <c r="E570">
        <v>3.7333660000000002</v>
      </c>
      <c r="F570">
        <v>2.6814580000000001</v>
      </c>
      <c r="G570">
        <v>1.6977009999999999</v>
      </c>
      <c r="H570">
        <v>0</v>
      </c>
      <c r="I570">
        <v>0</v>
      </c>
      <c r="J570">
        <v>0</v>
      </c>
    </row>
    <row r="571" spans="1:10" x14ac:dyDescent="0.35">
      <c r="A571" s="21" t="str">
        <f>B461&amp;C569&amp;D571</f>
        <v>PENETRACION (%).Fruta Ing.REST.CAT ARAGON</v>
      </c>
      <c r="B571">
        <v>0</v>
      </c>
      <c r="C571">
        <v>0</v>
      </c>
      <c r="D571" t="s">
        <v>148</v>
      </c>
      <c r="E571">
        <v>3.7301790000000001</v>
      </c>
      <c r="F571">
        <v>2.774537</v>
      </c>
      <c r="G571">
        <v>1.1526650000000001</v>
      </c>
      <c r="H571">
        <v>0</v>
      </c>
      <c r="I571">
        <v>0</v>
      </c>
      <c r="J571">
        <v>0</v>
      </c>
    </row>
    <row r="572" spans="1:10" x14ac:dyDescent="0.35">
      <c r="A572" s="21" t="str">
        <f>B461&amp;C569&amp;D572</f>
        <v>PENETRACION (%).Fruta Ing.LEVANTE</v>
      </c>
      <c r="B572">
        <v>0</v>
      </c>
      <c r="C572">
        <v>0</v>
      </c>
      <c r="D572" t="s">
        <v>149</v>
      </c>
      <c r="E572">
        <v>1.6980630000000001</v>
      </c>
      <c r="F572">
        <v>2.1879390000000001</v>
      </c>
      <c r="G572">
        <v>0.2231995</v>
      </c>
      <c r="H572">
        <v>0</v>
      </c>
      <c r="I572">
        <v>0</v>
      </c>
      <c r="J572">
        <v>0</v>
      </c>
    </row>
    <row r="573" spans="1:10" x14ac:dyDescent="0.35">
      <c r="A573" s="21" t="str">
        <f>B461&amp;C569&amp;D573</f>
        <v>PENETRACION (%).Fruta Ing.ANDALUCIA</v>
      </c>
      <c r="B573">
        <v>0</v>
      </c>
      <c r="C573">
        <v>0</v>
      </c>
      <c r="D573" t="s">
        <v>150</v>
      </c>
      <c r="E573">
        <v>4.9956389999999997</v>
      </c>
      <c r="F573">
        <v>3.672644</v>
      </c>
      <c r="G573">
        <v>1.9804269999999999</v>
      </c>
      <c r="H573">
        <v>0</v>
      </c>
      <c r="I573">
        <v>0</v>
      </c>
      <c r="J573">
        <v>0</v>
      </c>
    </row>
    <row r="574" spans="1:10" x14ac:dyDescent="0.35">
      <c r="A574" s="21" t="str">
        <f>B461&amp;C569&amp;D574</f>
        <v>PENETRACION (%).Fruta Ing.MDD AM</v>
      </c>
      <c r="B574">
        <v>0</v>
      </c>
      <c r="C574">
        <v>0</v>
      </c>
      <c r="D574" t="s">
        <v>151</v>
      </c>
      <c r="E574">
        <v>2.5099879999999999</v>
      </c>
      <c r="F574">
        <v>3.7524199999999999</v>
      </c>
      <c r="G574">
        <v>1.377812</v>
      </c>
      <c r="H574">
        <v>0</v>
      </c>
      <c r="I574">
        <v>0</v>
      </c>
      <c r="J574">
        <v>0</v>
      </c>
    </row>
    <row r="575" spans="1:10" x14ac:dyDescent="0.35">
      <c r="A575" s="21" t="str">
        <f>B461&amp;C569&amp;D575</f>
        <v>PENETRACION (%).Fruta Ing.RTO CENTRO</v>
      </c>
      <c r="B575">
        <v>0</v>
      </c>
      <c r="C575">
        <v>0</v>
      </c>
      <c r="D575" t="s">
        <v>152</v>
      </c>
      <c r="E575">
        <v>1.3867179999999999</v>
      </c>
      <c r="F575">
        <v>1.687249</v>
      </c>
      <c r="G575">
        <v>5.6196809999999999</v>
      </c>
      <c r="H575">
        <v>0</v>
      </c>
      <c r="I575">
        <v>0</v>
      </c>
      <c r="J575">
        <v>0</v>
      </c>
    </row>
    <row r="576" spans="1:10" x14ac:dyDescent="0.35">
      <c r="A576" s="21" t="str">
        <f>B461&amp;C569&amp;D576</f>
        <v>PENETRACION (%).Fruta Ing.NORTE-CENTRO</v>
      </c>
      <c r="B576">
        <v>0</v>
      </c>
      <c r="C576">
        <v>0</v>
      </c>
      <c r="D576" t="s">
        <v>153</v>
      </c>
      <c r="E576">
        <v>1.7718750000000001</v>
      </c>
      <c r="F576">
        <v>5.5318189999999996</v>
      </c>
      <c r="G576">
        <v>1.6096459999999999</v>
      </c>
      <c r="H576">
        <v>0</v>
      </c>
      <c r="I576">
        <v>0</v>
      </c>
      <c r="J576">
        <v>0</v>
      </c>
    </row>
    <row r="577" spans="1:10" x14ac:dyDescent="0.35">
      <c r="A577" s="21" t="str">
        <f>B461&amp;C569&amp;D577</f>
        <v>PENETRACION (%).Fruta Ing.NOROESTE</v>
      </c>
      <c r="B577">
        <v>0</v>
      </c>
      <c r="C577">
        <v>0</v>
      </c>
      <c r="D577" t="s">
        <v>154</v>
      </c>
      <c r="E577">
        <v>6.748856</v>
      </c>
      <c r="F577">
        <v>8.3580000000000005</v>
      </c>
      <c r="G577">
        <v>3.0696400000000001</v>
      </c>
      <c r="H577">
        <v>0</v>
      </c>
      <c r="I577">
        <v>0</v>
      </c>
      <c r="J577">
        <v>0</v>
      </c>
    </row>
    <row r="578" spans="1:10" x14ac:dyDescent="0.35">
      <c r="A578" s="21" t="str">
        <f>B461&amp;C569&amp;D578</f>
        <v>PENETRACION (%).Fruta Ing.&lt;2MIL</v>
      </c>
      <c r="B578">
        <v>0</v>
      </c>
      <c r="C578">
        <v>0</v>
      </c>
      <c r="D578" t="s">
        <v>29</v>
      </c>
      <c r="E578">
        <v>0</v>
      </c>
      <c r="F578">
        <v>0</v>
      </c>
      <c r="G578">
        <v>1.599844</v>
      </c>
      <c r="H578">
        <v>0</v>
      </c>
      <c r="I578">
        <v>0</v>
      </c>
      <c r="J578">
        <v>0</v>
      </c>
    </row>
    <row r="579" spans="1:10" x14ac:dyDescent="0.35">
      <c r="A579" s="21" t="str">
        <f>B461&amp;C569&amp;D579</f>
        <v>PENETRACION (%).Fruta Ing.2-5MIL</v>
      </c>
      <c r="B579">
        <v>0</v>
      </c>
      <c r="C579">
        <v>0</v>
      </c>
      <c r="D579" t="s">
        <v>32</v>
      </c>
      <c r="E579">
        <v>4.6211070000000003</v>
      </c>
      <c r="F579">
        <v>2.808735</v>
      </c>
      <c r="G579">
        <v>2.6546799999999999</v>
      </c>
      <c r="H579">
        <v>0</v>
      </c>
      <c r="I579">
        <v>0</v>
      </c>
      <c r="J579">
        <v>0</v>
      </c>
    </row>
    <row r="580" spans="1:10" x14ac:dyDescent="0.35">
      <c r="A580" s="21" t="str">
        <f>B461&amp;C569&amp;D580</f>
        <v>PENETRACION (%).Fruta Ing.5-10MIL</v>
      </c>
      <c r="B580">
        <v>0</v>
      </c>
      <c r="C580">
        <v>0</v>
      </c>
      <c r="D580" t="s">
        <v>34</v>
      </c>
      <c r="E580">
        <v>3.8240560000000001</v>
      </c>
      <c r="F580">
        <v>2.561248</v>
      </c>
      <c r="G580">
        <v>1.751714</v>
      </c>
      <c r="H580">
        <v>0</v>
      </c>
      <c r="I580">
        <v>0</v>
      </c>
      <c r="J580">
        <v>0</v>
      </c>
    </row>
    <row r="581" spans="1:10" x14ac:dyDescent="0.35">
      <c r="A581" s="21" t="str">
        <f>B461&amp;C569&amp;D581</f>
        <v>PENETRACION (%).Fruta Ing.10-30MIL</v>
      </c>
      <c r="B581">
        <v>0</v>
      </c>
      <c r="C581">
        <v>0</v>
      </c>
      <c r="D581" t="s">
        <v>36</v>
      </c>
      <c r="E581">
        <v>2.8788960000000001</v>
      </c>
      <c r="F581">
        <v>4.2036699999999998</v>
      </c>
      <c r="G581">
        <v>1.4763219999999999</v>
      </c>
      <c r="H581">
        <v>0</v>
      </c>
      <c r="I581">
        <v>0</v>
      </c>
      <c r="J581">
        <v>0</v>
      </c>
    </row>
    <row r="582" spans="1:10" x14ac:dyDescent="0.35">
      <c r="A582" s="21" t="str">
        <f>B461&amp;C569&amp;D582</f>
        <v>PENETRACION (%).Fruta Ing.30-100MIL</v>
      </c>
      <c r="B582">
        <v>0</v>
      </c>
      <c r="C582">
        <v>0</v>
      </c>
      <c r="D582" t="s">
        <v>38</v>
      </c>
      <c r="E582">
        <v>3.4452919999999998</v>
      </c>
      <c r="F582">
        <v>2.728526</v>
      </c>
      <c r="G582">
        <v>1.8233269999999999</v>
      </c>
      <c r="H582">
        <v>0</v>
      </c>
      <c r="I582">
        <v>0</v>
      </c>
      <c r="J582">
        <v>0</v>
      </c>
    </row>
    <row r="583" spans="1:10" x14ac:dyDescent="0.35">
      <c r="A583" s="21" t="str">
        <f>B461&amp;C569&amp;D583</f>
        <v>PENETRACION (%).Fruta Ing.100-200MIL</v>
      </c>
      <c r="B583">
        <v>0</v>
      </c>
      <c r="C583">
        <v>0</v>
      </c>
      <c r="D583" t="s">
        <v>40</v>
      </c>
      <c r="E583">
        <v>3.6626150000000002</v>
      </c>
      <c r="F583">
        <v>4.8969449999999997</v>
      </c>
      <c r="G583">
        <v>1.3640540000000001</v>
      </c>
      <c r="H583">
        <v>0</v>
      </c>
      <c r="I583">
        <v>0</v>
      </c>
      <c r="J583">
        <v>0</v>
      </c>
    </row>
    <row r="584" spans="1:10" x14ac:dyDescent="0.35">
      <c r="A584" s="21" t="str">
        <f>B461&amp;C569&amp;D584</f>
        <v>PENETRACION (%).Fruta Ing.200-500MIL</v>
      </c>
      <c r="B584">
        <v>0</v>
      </c>
      <c r="C584">
        <v>0</v>
      </c>
      <c r="D584" t="s">
        <v>42</v>
      </c>
      <c r="E584">
        <v>4.970148</v>
      </c>
      <c r="F584">
        <v>5.4694469999999997</v>
      </c>
      <c r="G584">
        <v>3.391105</v>
      </c>
      <c r="H584">
        <v>0</v>
      </c>
      <c r="I584">
        <v>0</v>
      </c>
      <c r="J584">
        <v>0</v>
      </c>
    </row>
    <row r="585" spans="1:10" x14ac:dyDescent="0.35">
      <c r="A585" s="21" t="str">
        <f>B461&amp;C569&amp;D585</f>
        <v>PENETRACION (%).Fruta Ing.&gt;500MIL</v>
      </c>
      <c r="B585">
        <v>0</v>
      </c>
      <c r="C585">
        <v>0</v>
      </c>
      <c r="D585" t="s">
        <v>44</v>
      </c>
      <c r="E585">
        <v>2.328001</v>
      </c>
      <c r="F585">
        <v>3.4392879999999999</v>
      </c>
      <c r="G585">
        <v>1.2366060000000001</v>
      </c>
      <c r="H585">
        <v>0</v>
      </c>
      <c r="I585">
        <v>0</v>
      </c>
      <c r="J585">
        <v>0</v>
      </c>
    </row>
    <row r="586" spans="1:10" x14ac:dyDescent="0.35">
      <c r="A586" s="21" t="str">
        <f>B461&amp;C569&amp;D586</f>
        <v>PENETRACION (%).Fruta Ing.DE 15 A 19 AÑOS</v>
      </c>
      <c r="B586">
        <v>0</v>
      </c>
      <c r="C586">
        <v>0</v>
      </c>
      <c r="D586" t="s">
        <v>155</v>
      </c>
      <c r="E586">
        <v>0</v>
      </c>
      <c r="F586">
        <v>5.2667380000000001</v>
      </c>
      <c r="G586">
        <v>0</v>
      </c>
      <c r="H586">
        <v>0</v>
      </c>
      <c r="I586">
        <v>0</v>
      </c>
      <c r="J586">
        <v>0</v>
      </c>
    </row>
    <row r="587" spans="1:10" x14ac:dyDescent="0.35">
      <c r="A587" s="21" t="str">
        <f>B461&amp;C569&amp;D587</f>
        <v>PENETRACION (%).Fruta Ing.DE 20 A 24 AÑOS</v>
      </c>
      <c r="B587">
        <v>0</v>
      </c>
      <c r="C587">
        <v>0</v>
      </c>
      <c r="D587" t="s">
        <v>156</v>
      </c>
      <c r="E587">
        <v>6.3621889999999999</v>
      </c>
      <c r="F587">
        <v>3.8349579999999999</v>
      </c>
      <c r="G587">
        <v>3.8093889999999999</v>
      </c>
      <c r="H587">
        <v>0</v>
      </c>
      <c r="I587">
        <v>0</v>
      </c>
      <c r="J587">
        <v>0</v>
      </c>
    </row>
    <row r="588" spans="1:10" x14ac:dyDescent="0.35">
      <c r="A588" s="21" t="str">
        <f>B461&amp;C569&amp;D588</f>
        <v>PENETRACION (%).Fruta Ing.DE 25 A 34 AÑOS</v>
      </c>
      <c r="B588">
        <v>0</v>
      </c>
      <c r="C588">
        <v>0</v>
      </c>
      <c r="D588" t="s">
        <v>157</v>
      </c>
      <c r="E588">
        <v>3.3815270000000002</v>
      </c>
      <c r="F588">
        <v>3.5821019999999999</v>
      </c>
      <c r="G588">
        <v>2.4052609999999999</v>
      </c>
      <c r="H588">
        <v>0</v>
      </c>
      <c r="I588">
        <v>0</v>
      </c>
      <c r="J588">
        <v>0</v>
      </c>
    </row>
    <row r="589" spans="1:10" x14ac:dyDescent="0.35">
      <c r="A589" s="21" t="str">
        <f>B461&amp;C569&amp;D589</f>
        <v>PENETRACION (%).Fruta Ing.DE 35 A 49 AÑOS</v>
      </c>
      <c r="B589">
        <v>0</v>
      </c>
      <c r="C589">
        <v>0</v>
      </c>
      <c r="D589" t="s">
        <v>158</v>
      </c>
      <c r="E589">
        <v>2.0670980000000001</v>
      </c>
      <c r="F589">
        <v>3.7297609999999999</v>
      </c>
      <c r="G589">
        <v>1.6108659999999999</v>
      </c>
      <c r="H589">
        <v>0</v>
      </c>
      <c r="I589">
        <v>0</v>
      </c>
      <c r="J589">
        <v>0</v>
      </c>
    </row>
    <row r="590" spans="1:10" x14ac:dyDescent="0.35">
      <c r="A590" s="21" t="str">
        <f>B461&amp;C569&amp;D590</f>
        <v>PENETRACION (%).Fruta Ing.DE 50 A 59 AÑOS</v>
      </c>
      <c r="B590">
        <v>0</v>
      </c>
      <c r="C590">
        <v>0</v>
      </c>
      <c r="D590" t="s">
        <v>159</v>
      </c>
      <c r="E590">
        <v>3.5690430000000002</v>
      </c>
      <c r="F590">
        <v>2.868992</v>
      </c>
      <c r="G590">
        <v>1.170364</v>
      </c>
      <c r="H590">
        <v>0</v>
      </c>
      <c r="I590">
        <v>0</v>
      </c>
      <c r="J590">
        <v>0</v>
      </c>
    </row>
    <row r="591" spans="1:10" x14ac:dyDescent="0.35">
      <c r="A591" s="21" t="str">
        <f>B461&amp;C569&amp;D591</f>
        <v>PENETRACION (%).Fruta Ing.DE 60 A 75 AÑOS</v>
      </c>
      <c r="B591">
        <v>0</v>
      </c>
      <c r="C591">
        <v>0</v>
      </c>
      <c r="D591" t="s">
        <v>160</v>
      </c>
      <c r="E591">
        <v>4.6086419999999997</v>
      </c>
      <c r="F591">
        <v>2.6946599999999998</v>
      </c>
      <c r="G591">
        <v>0.95626520000000004</v>
      </c>
      <c r="H591">
        <v>0</v>
      </c>
      <c r="I591">
        <v>0</v>
      </c>
      <c r="J591">
        <v>0</v>
      </c>
    </row>
    <row r="592" spans="1:10" x14ac:dyDescent="0.35">
      <c r="A592" s="21" t="str">
        <f>B461&amp;C569&amp;D592</f>
        <v>PENETRACION (%).Fruta Ing.ALTA Y MEDIA ALTA</v>
      </c>
      <c r="B592">
        <v>0</v>
      </c>
      <c r="C592">
        <v>0</v>
      </c>
      <c r="D592" t="s">
        <v>161</v>
      </c>
      <c r="E592">
        <v>2.9738859999999998</v>
      </c>
      <c r="F592">
        <v>2.9691809999999998</v>
      </c>
      <c r="G592">
        <v>1.8264530000000001</v>
      </c>
      <c r="H592">
        <v>0</v>
      </c>
      <c r="I592">
        <v>0</v>
      </c>
      <c r="J592">
        <v>0</v>
      </c>
    </row>
    <row r="593" spans="1:10" x14ac:dyDescent="0.35">
      <c r="A593" s="21" t="str">
        <f>B461&amp;C569&amp;D593</f>
        <v>PENETRACION (%).Fruta Ing.MEDIA</v>
      </c>
      <c r="B593">
        <v>0</v>
      </c>
      <c r="C593">
        <v>0</v>
      </c>
      <c r="D593" t="s">
        <v>162</v>
      </c>
      <c r="E593">
        <v>3.3926370000000001</v>
      </c>
      <c r="F593">
        <v>1.71526</v>
      </c>
      <c r="G593">
        <v>1.2309110000000001</v>
      </c>
      <c r="H593">
        <v>0</v>
      </c>
      <c r="I593">
        <v>0</v>
      </c>
      <c r="J593">
        <v>0</v>
      </c>
    </row>
    <row r="594" spans="1:10" x14ac:dyDescent="0.35">
      <c r="A594" s="21" t="str">
        <f>B461&amp;C569&amp;D594</f>
        <v>PENETRACION (%).Fruta Ing.MEDIA BAJA</v>
      </c>
      <c r="B594">
        <v>0</v>
      </c>
      <c r="C594">
        <v>0</v>
      </c>
      <c r="D594" t="s">
        <v>163</v>
      </c>
      <c r="E594">
        <v>1.7480819999999999</v>
      </c>
      <c r="F594">
        <v>4.6845489999999996</v>
      </c>
      <c r="G594">
        <v>1.5879529999999999</v>
      </c>
      <c r="H594">
        <v>0</v>
      </c>
      <c r="I594">
        <v>0</v>
      </c>
      <c r="J594">
        <v>0</v>
      </c>
    </row>
    <row r="595" spans="1:10" x14ac:dyDescent="0.35">
      <c r="A595" s="21" t="str">
        <f>B461&amp;C569&amp;D595</f>
        <v>PENETRACION (%).Fruta Ing.BAJA</v>
      </c>
      <c r="B595">
        <v>0</v>
      </c>
      <c r="C595">
        <v>0</v>
      </c>
      <c r="D595" t="s">
        <v>164</v>
      </c>
      <c r="E595">
        <v>4.6456390000000001</v>
      </c>
      <c r="F595">
        <v>4.5962630000000004</v>
      </c>
      <c r="G595">
        <v>1.778691</v>
      </c>
      <c r="H595">
        <v>0</v>
      </c>
      <c r="I595">
        <v>0</v>
      </c>
      <c r="J595">
        <v>0</v>
      </c>
    </row>
    <row r="596" spans="1:10" x14ac:dyDescent="0.35">
      <c r="A596" s="21" t="str">
        <f>B461&amp;C596&amp;D596</f>
        <v>PENETRACION (%).Hortalizas/Verdur.IngT.ESPAÑA</v>
      </c>
      <c r="B596">
        <v>0</v>
      </c>
      <c r="C596" t="s">
        <v>120</v>
      </c>
      <c r="D596" t="s">
        <v>59</v>
      </c>
      <c r="E596">
        <v>21.09722</v>
      </c>
      <c r="F596">
        <v>24.512630000000001</v>
      </c>
      <c r="G596">
        <v>24.828970000000002</v>
      </c>
      <c r="H596">
        <v>0</v>
      </c>
      <c r="I596">
        <v>0</v>
      </c>
      <c r="J596">
        <v>0</v>
      </c>
    </row>
    <row r="597" spans="1:10" x14ac:dyDescent="0.35">
      <c r="A597" s="21" t="str">
        <f>B461&amp;C596&amp;D597</f>
        <v>PENETRACION (%).Hortalizas/Verdur.IngBCN AM</v>
      </c>
      <c r="B597">
        <v>0</v>
      </c>
      <c r="C597">
        <v>0</v>
      </c>
      <c r="D597" t="s">
        <v>147</v>
      </c>
      <c r="E597">
        <v>25.129200000000001</v>
      </c>
      <c r="F597">
        <v>24.12931</v>
      </c>
      <c r="G597">
        <v>26.932659999999998</v>
      </c>
      <c r="H597">
        <v>0</v>
      </c>
      <c r="I597">
        <v>0</v>
      </c>
      <c r="J597">
        <v>0</v>
      </c>
    </row>
    <row r="598" spans="1:10" x14ac:dyDescent="0.35">
      <c r="A598" s="21" t="str">
        <f>B461&amp;C596&amp;D598</f>
        <v>PENETRACION (%).Hortalizas/Verdur.IngREST.CAT ARAGON</v>
      </c>
      <c r="B598">
        <v>0</v>
      </c>
      <c r="C598">
        <v>0</v>
      </c>
      <c r="D598" t="s">
        <v>148</v>
      </c>
      <c r="E598">
        <v>20.222090000000001</v>
      </c>
      <c r="F598">
        <v>19.702729999999999</v>
      </c>
      <c r="G598">
        <v>19.692979999999999</v>
      </c>
      <c r="H598">
        <v>0</v>
      </c>
      <c r="I598">
        <v>0</v>
      </c>
      <c r="J598">
        <v>0</v>
      </c>
    </row>
    <row r="599" spans="1:10" x14ac:dyDescent="0.35">
      <c r="A599" s="21" t="str">
        <f>B461&amp;C596&amp;D599</f>
        <v>PENETRACION (%).Hortalizas/Verdur.IngLEVANTE</v>
      </c>
      <c r="B599">
        <v>0</v>
      </c>
      <c r="C599">
        <v>0</v>
      </c>
      <c r="D599" t="s">
        <v>149</v>
      </c>
      <c r="E599">
        <v>21.203510000000001</v>
      </c>
      <c r="F599">
        <v>24.462230000000002</v>
      </c>
      <c r="G599">
        <v>32.552199999999999</v>
      </c>
      <c r="H599">
        <v>0</v>
      </c>
      <c r="I599">
        <v>0</v>
      </c>
      <c r="J599">
        <v>0</v>
      </c>
    </row>
    <row r="600" spans="1:10" x14ac:dyDescent="0.35">
      <c r="A600" s="21" t="str">
        <f>B461&amp;C596&amp;D600</f>
        <v>PENETRACION (%).Hortalizas/Verdur.IngANDALUCIA</v>
      </c>
      <c r="B600">
        <v>0</v>
      </c>
      <c r="C600">
        <v>0</v>
      </c>
      <c r="D600" t="s">
        <v>150</v>
      </c>
      <c r="E600">
        <v>24.425540000000002</v>
      </c>
      <c r="F600">
        <v>28.666440000000001</v>
      </c>
      <c r="G600">
        <v>23.86486</v>
      </c>
      <c r="H600">
        <v>0</v>
      </c>
      <c r="I600">
        <v>0</v>
      </c>
      <c r="J600">
        <v>0</v>
      </c>
    </row>
    <row r="601" spans="1:10" x14ac:dyDescent="0.35">
      <c r="A601" s="21" t="str">
        <f>B461&amp;C596&amp;D601</f>
        <v>PENETRACION (%).Hortalizas/Verdur.IngMDD AM</v>
      </c>
      <c r="B601">
        <v>0</v>
      </c>
      <c r="C601">
        <v>0</v>
      </c>
      <c r="D601" t="s">
        <v>151</v>
      </c>
      <c r="E601">
        <v>21.159120000000001</v>
      </c>
      <c r="F601">
        <v>26.465409999999999</v>
      </c>
      <c r="G601">
        <v>37.010129999999997</v>
      </c>
      <c r="H601">
        <v>0</v>
      </c>
      <c r="I601">
        <v>0</v>
      </c>
      <c r="J601">
        <v>0</v>
      </c>
    </row>
    <row r="602" spans="1:10" x14ac:dyDescent="0.35">
      <c r="A602" s="21" t="str">
        <f>B461&amp;C596&amp;D602</f>
        <v>PENETRACION (%).Hortalizas/Verdur.IngRTO CENTRO</v>
      </c>
      <c r="B602">
        <v>0</v>
      </c>
      <c r="C602">
        <v>0</v>
      </c>
      <c r="D602" t="s">
        <v>152</v>
      </c>
      <c r="E602">
        <v>20.283709999999999</v>
      </c>
      <c r="F602">
        <v>24.804739999999999</v>
      </c>
      <c r="G602">
        <v>19.969889999999999</v>
      </c>
      <c r="H602">
        <v>0</v>
      </c>
      <c r="I602">
        <v>0</v>
      </c>
      <c r="J602">
        <v>0</v>
      </c>
    </row>
    <row r="603" spans="1:10" x14ac:dyDescent="0.35">
      <c r="A603" s="21" t="str">
        <f>B461&amp;C596&amp;D603</f>
        <v>PENETRACION (%).Hortalizas/Verdur.IngNORTE-CENTRO</v>
      </c>
      <c r="B603">
        <v>0</v>
      </c>
      <c r="C603">
        <v>0</v>
      </c>
      <c r="D603" t="s">
        <v>153</v>
      </c>
      <c r="E603">
        <v>21.97325</v>
      </c>
      <c r="F603">
        <v>15.637779999999999</v>
      </c>
      <c r="G603">
        <v>17.290859999999999</v>
      </c>
      <c r="H603">
        <v>0</v>
      </c>
      <c r="I603">
        <v>0</v>
      </c>
      <c r="J603">
        <v>0</v>
      </c>
    </row>
    <row r="604" spans="1:10" x14ac:dyDescent="0.35">
      <c r="A604" s="21" t="str">
        <f>B461&amp;C596&amp;D604</f>
        <v>PENETRACION (%).Hortalizas/Verdur.IngNOROESTE</v>
      </c>
      <c r="B604">
        <v>0</v>
      </c>
      <c r="C604">
        <v>0</v>
      </c>
      <c r="D604" t="s">
        <v>154</v>
      </c>
      <c r="E604">
        <v>22.591760000000001</v>
      </c>
      <c r="F604">
        <v>29.925419999999999</v>
      </c>
      <c r="G604">
        <v>23.766919999999999</v>
      </c>
      <c r="H604">
        <v>0</v>
      </c>
      <c r="I604">
        <v>0</v>
      </c>
      <c r="J604">
        <v>0</v>
      </c>
    </row>
    <row r="605" spans="1:10" x14ac:dyDescent="0.35">
      <c r="A605" s="21" t="str">
        <f>B461&amp;C596&amp;D605</f>
        <v>PENETRACION (%).Hortalizas/Verdur.Ing&lt;2MIL</v>
      </c>
      <c r="B605">
        <v>0</v>
      </c>
      <c r="C605">
        <v>0</v>
      </c>
      <c r="D605" t="s">
        <v>29</v>
      </c>
      <c r="E605">
        <v>16.712399999999999</v>
      </c>
      <c r="F605">
        <v>13.634</v>
      </c>
      <c r="G605">
        <v>20.764569999999999</v>
      </c>
      <c r="H605">
        <v>0</v>
      </c>
      <c r="I605">
        <v>0</v>
      </c>
      <c r="J605">
        <v>0</v>
      </c>
    </row>
    <row r="606" spans="1:10" x14ac:dyDescent="0.35">
      <c r="A606" s="21" t="str">
        <f>B461&amp;C596&amp;D606</f>
        <v>PENETRACION (%).Hortalizas/Verdur.Ing2-5MIL</v>
      </c>
      <c r="B606">
        <v>0</v>
      </c>
      <c r="C606">
        <v>0</v>
      </c>
      <c r="D606" t="s">
        <v>32</v>
      </c>
      <c r="E606">
        <v>23.305199999999999</v>
      </c>
      <c r="F606">
        <v>30.779530000000001</v>
      </c>
      <c r="G606">
        <v>30.261569999999999</v>
      </c>
      <c r="H606">
        <v>0</v>
      </c>
      <c r="I606">
        <v>0</v>
      </c>
      <c r="J606">
        <v>0</v>
      </c>
    </row>
    <row r="607" spans="1:10" x14ac:dyDescent="0.35">
      <c r="A607" s="21" t="str">
        <f>B461&amp;C596&amp;D607</f>
        <v>PENETRACION (%).Hortalizas/Verdur.Ing5-10MIL</v>
      </c>
      <c r="B607">
        <v>0</v>
      </c>
      <c r="C607">
        <v>0</v>
      </c>
      <c r="D607" t="s">
        <v>34</v>
      </c>
      <c r="E607">
        <v>22.705169999999999</v>
      </c>
      <c r="F607">
        <v>25.86983</v>
      </c>
      <c r="G607">
        <v>32.07394</v>
      </c>
      <c r="H607">
        <v>0</v>
      </c>
      <c r="I607">
        <v>0</v>
      </c>
      <c r="J607">
        <v>0</v>
      </c>
    </row>
    <row r="608" spans="1:10" x14ac:dyDescent="0.35">
      <c r="A608" s="21" t="str">
        <f>B461&amp;C596&amp;D608</f>
        <v>PENETRACION (%).Hortalizas/Verdur.Ing10-30MIL</v>
      </c>
      <c r="B608">
        <v>0</v>
      </c>
      <c r="C608">
        <v>0</v>
      </c>
      <c r="D608" t="s">
        <v>36</v>
      </c>
      <c r="E608">
        <v>24.003350000000001</v>
      </c>
      <c r="F608">
        <v>22.800039999999999</v>
      </c>
      <c r="G608">
        <v>22.322310000000002</v>
      </c>
      <c r="H608">
        <v>0</v>
      </c>
      <c r="I608">
        <v>0</v>
      </c>
      <c r="J608">
        <v>0</v>
      </c>
    </row>
    <row r="609" spans="1:10" x14ac:dyDescent="0.35">
      <c r="A609" s="21" t="str">
        <f>B461&amp;C596&amp;D609</f>
        <v>PENETRACION (%).Hortalizas/Verdur.Ing30-100MIL</v>
      </c>
      <c r="B609">
        <v>0</v>
      </c>
      <c r="C609">
        <v>0</v>
      </c>
      <c r="D609" t="s">
        <v>38</v>
      </c>
      <c r="E609">
        <v>25.053239999999999</v>
      </c>
      <c r="F609">
        <v>26.362300000000001</v>
      </c>
      <c r="G609">
        <v>29.857500000000002</v>
      </c>
      <c r="H609">
        <v>0</v>
      </c>
      <c r="I609">
        <v>0</v>
      </c>
      <c r="J609">
        <v>0</v>
      </c>
    </row>
    <row r="610" spans="1:10" x14ac:dyDescent="0.35">
      <c r="A610" s="21" t="str">
        <f>B461&amp;C596&amp;D610</f>
        <v>PENETRACION (%).Hortalizas/Verdur.Ing100-200MIL</v>
      </c>
      <c r="B610">
        <v>0</v>
      </c>
      <c r="C610">
        <v>0</v>
      </c>
      <c r="D610" t="s">
        <v>40</v>
      </c>
      <c r="E610">
        <v>21.27619</v>
      </c>
      <c r="F610">
        <v>22.376370000000001</v>
      </c>
      <c r="G610">
        <v>18.485679999999999</v>
      </c>
      <c r="H610">
        <v>0</v>
      </c>
      <c r="I610">
        <v>0</v>
      </c>
      <c r="J610">
        <v>0</v>
      </c>
    </row>
    <row r="611" spans="1:10" x14ac:dyDescent="0.35">
      <c r="A611" s="21" t="str">
        <f>B461&amp;C596&amp;D611</f>
        <v>PENETRACION (%).Hortalizas/Verdur.Ing200-500MIL</v>
      </c>
      <c r="B611">
        <v>0</v>
      </c>
      <c r="C611">
        <v>0</v>
      </c>
      <c r="D611" t="s">
        <v>42</v>
      </c>
      <c r="E611">
        <v>25.381699999999999</v>
      </c>
      <c r="F611">
        <v>33.08475</v>
      </c>
      <c r="G611">
        <v>26.07206</v>
      </c>
      <c r="H611">
        <v>0</v>
      </c>
      <c r="I611">
        <v>0</v>
      </c>
      <c r="J611">
        <v>0</v>
      </c>
    </row>
    <row r="612" spans="1:10" x14ac:dyDescent="0.35">
      <c r="A612" s="21" t="str">
        <f>B461&amp;C596&amp;D612</f>
        <v>PENETRACION (%).Hortalizas/Verdur.Ing&gt;500MIL</v>
      </c>
      <c r="B612">
        <v>0</v>
      </c>
      <c r="C612">
        <v>0</v>
      </c>
      <c r="D612" t="s">
        <v>44</v>
      </c>
      <c r="E612">
        <v>17.146750000000001</v>
      </c>
      <c r="F612">
        <v>21.189309999999999</v>
      </c>
      <c r="G612">
        <v>25.667090000000002</v>
      </c>
      <c r="H612">
        <v>0</v>
      </c>
      <c r="I612">
        <v>0</v>
      </c>
      <c r="J612">
        <v>0</v>
      </c>
    </row>
    <row r="613" spans="1:10" x14ac:dyDescent="0.35">
      <c r="A613" s="21" t="str">
        <f>B461&amp;C596&amp;D613</f>
        <v>PENETRACION (%).Hortalizas/Verdur.IngDE 15 A 19 AÑOS</v>
      </c>
      <c r="B613">
        <v>0</v>
      </c>
      <c r="C613">
        <v>0</v>
      </c>
      <c r="D613" t="s">
        <v>155</v>
      </c>
      <c r="E613">
        <v>9.057226</v>
      </c>
      <c r="F613">
        <v>27.328790000000001</v>
      </c>
      <c r="G613">
        <v>29.96434</v>
      </c>
      <c r="H613">
        <v>0</v>
      </c>
      <c r="I613">
        <v>0</v>
      </c>
      <c r="J613">
        <v>0</v>
      </c>
    </row>
    <row r="614" spans="1:10" x14ac:dyDescent="0.35">
      <c r="A614" s="21" t="str">
        <f>B461&amp;C596&amp;D614</f>
        <v>PENETRACION (%).Hortalizas/Verdur.IngDE 20 A 24 AÑOS</v>
      </c>
      <c r="B614">
        <v>0</v>
      </c>
      <c r="C614">
        <v>0</v>
      </c>
      <c r="D614" t="s">
        <v>156</v>
      </c>
      <c r="E614">
        <v>34.09431</v>
      </c>
      <c r="F614">
        <v>22.295919999999999</v>
      </c>
      <c r="G614">
        <v>19.250599999999999</v>
      </c>
      <c r="H614">
        <v>0</v>
      </c>
      <c r="I614">
        <v>0</v>
      </c>
      <c r="J614">
        <v>0</v>
      </c>
    </row>
    <row r="615" spans="1:10" x14ac:dyDescent="0.35">
      <c r="A615" s="21" t="str">
        <f>B461&amp;C596&amp;D615</f>
        <v>PENETRACION (%).Hortalizas/Verdur.IngDE 25 A 34 AÑOS</v>
      </c>
      <c r="B615">
        <v>0</v>
      </c>
      <c r="C615">
        <v>0</v>
      </c>
      <c r="D615" t="s">
        <v>157</v>
      </c>
      <c r="E615">
        <v>29.463619999999999</v>
      </c>
      <c r="F615">
        <v>33.847209999999997</v>
      </c>
      <c r="G615">
        <v>30.02084</v>
      </c>
      <c r="H615">
        <v>0</v>
      </c>
      <c r="I615">
        <v>0</v>
      </c>
      <c r="J615">
        <v>0</v>
      </c>
    </row>
    <row r="616" spans="1:10" x14ac:dyDescent="0.35">
      <c r="A616" s="21" t="str">
        <f>B461&amp;C596&amp;D616</f>
        <v>PENETRACION (%).Hortalizas/Verdur.IngDE 35 A 49 AÑOS</v>
      </c>
      <c r="B616">
        <v>0</v>
      </c>
      <c r="C616">
        <v>0</v>
      </c>
      <c r="D616" t="s">
        <v>158</v>
      </c>
      <c r="E616">
        <v>19.513639999999999</v>
      </c>
      <c r="F616">
        <v>23.053930000000001</v>
      </c>
      <c r="G616">
        <v>26.60427</v>
      </c>
      <c r="H616">
        <v>0</v>
      </c>
      <c r="I616">
        <v>0</v>
      </c>
      <c r="J616">
        <v>0</v>
      </c>
    </row>
    <row r="617" spans="1:10" x14ac:dyDescent="0.35">
      <c r="A617" s="21" t="str">
        <f>B461&amp;C596&amp;D617</f>
        <v>PENETRACION (%).Hortalizas/Verdur.IngDE 50 A 59 AÑOS</v>
      </c>
      <c r="B617">
        <v>0</v>
      </c>
      <c r="C617">
        <v>0</v>
      </c>
      <c r="D617" t="s">
        <v>159</v>
      </c>
      <c r="E617">
        <v>17.87951</v>
      </c>
      <c r="F617">
        <v>26.996169999999999</v>
      </c>
      <c r="G617">
        <v>24.505220000000001</v>
      </c>
      <c r="H617">
        <v>0</v>
      </c>
      <c r="I617">
        <v>0</v>
      </c>
      <c r="J617">
        <v>0</v>
      </c>
    </row>
    <row r="618" spans="1:10" x14ac:dyDescent="0.35">
      <c r="A618" s="21" t="str">
        <f>B461&amp;C596&amp;D618</f>
        <v>PENETRACION (%).Hortalizas/Verdur.IngDE 60 A 75 AÑOS</v>
      </c>
      <c r="B618">
        <v>0</v>
      </c>
      <c r="C618">
        <v>0</v>
      </c>
      <c r="D618" t="s">
        <v>160</v>
      </c>
      <c r="E618">
        <v>22.603069999999999</v>
      </c>
      <c r="F618">
        <v>20.261900000000001</v>
      </c>
      <c r="G618">
        <v>23.469480000000001</v>
      </c>
      <c r="H618">
        <v>0</v>
      </c>
      <c r="I618">
        <v>0</v>
      </c>
      <c r="J618">
        <v>0</v>
      </c>
    </row>
    <row r="619" spans="1:10" x14ac:dyDescent="0.35">
      <c r="A619" s="21" t="str">
        <f>B461&amp;C596&amp;D619</f>
        <v>PENETRACION (%).Hortalizas/Verdur.IngALTA Y MEDIA ALTA</v>
      </c>
      <c r="B619">
        <v>0</v>
      </c>
      <c r="C619">
        <v>0</v>
      </c>
      <c r="D619" t="s">
        <v>161</v>
      </c>
      <c r="E619">
        <v>25.133780000000002</v>
      </c>
      <c r="F619">
        <v>33.303040000000003</v>
      </c>
      <c r="G619">
        <v>34.344560000000001</v>
      </c>
      <c r="H619">
        <v>0</v>
      </c>
      <c r="I619">
        <v>0</v>
      </c>
      <c r="J619">
        <v>0</v>
      </c>
    </row>
    <row r="620" spans="1:10" x14ac:dyDescent="0.35">
      <c r="A620" s="21" t="str">
        <f>B461&amp;C596&amp;D620</f>
        <v>PENETRACION (%).Hortalizas/Verdur.IngMEDIA</v>
      </c>
      <c r="B620">
        <v>0</v>
      </c>
      <c r="C620">
        <v>0</v>
      </c>
      <c r="D620" t="s">
        <v>162</v>
      </c>
      <c r="E620">
        <v>21.47017</v>
      </c>
      <c r="F620">
        <v>21.464220000000001</v>
      </c>
      <c r="G620">
        <v>23.95477</v>
      </c>
      <c r="H620">
        <v>0</v>
      </c>
      <c r="I620">
        <v>0</v>
      </c>
      <c r="J620">
        <v>0</v>
      </c>
    </row>
    <row r="621" spans="1:10" x14ac:dyDescent="0.35">
      <c r="A621" s="21" t="str">
        <f>B461&amp;C596&amp;D621</f>
        <v>PENETRACION (%).Hortalizas/Verdur.IngMEDIA BAJA</v>
      </c>
      <c r="B621">
        <v>0</v>
      </c>
      <c r="C621">
        <v>0</v>
      </c>
      <c r="D621" t="s">
        <v>163</v>
      </c>
      <c r="E621">
        <v>21.159389999999998</v>
      </c>
      <c r="F621">
        <v>24.966329999999999</v>
      </c>
      <c r="G621">
        <v>23.677600000000002</v>
      </c>
      <c r="H621">
        <v>0</v>
      </c>
      <c r="I621">
        <v>0</v>
      </c>
      <c r="J621">
        <v>0</v>
      </c>
    </row>
    <row r="622" spans="1:10" x14ac:dyDescent="0.35">
      <c r="A622" s="21" t="str">
        <f>B461&amp;C596&amp;D622</f>
        <v>PENETRACION (%).Hortalizas/Verdur.IngBAJA</v>
      </c>
      <c r="B622">
        <v>0</v>
      </c>
      <c r="C622">
        <v>0</v>
      </c>
      <c r="D622" t="s">
        <v>164</v>
      </c>
      <c r="E622">
        <v>20.488330000000001</v>
      </c>
      <c r="F622">
        <v>22.60858</v>
      </c>
      <c r="G622">
        <v>18.299119999999998</v>
      </c>
      <c r="H622">
        <v>0</v>
      </c>
      <c r="I622">
        <v>0</v>
      </c>
      <c r="J622">
        <v>0</v>
      </c>
    </row>
    <row r="623" spans="1:10" x14ac:dyDescent="0.35">
      <c r="A623" s="21" t="str">
        <f>B461&amp;C623&amp;D623</f>
        <v>PENETRACION (%).Aceite alino Ing.T.ESPAÑA</v>
      </c>
      <c r="B623">
        <v>0</v>
      </c>
      <c r="C623" t="s">
        <v>121</v>
      </c>
      <c r="D623" t="s">
        <v>59</v>
      </c>
      <c r="E623">
        <v>2.0785710000000002</v>
      </c>
      <c r="F623">
        <v>1.3942570000000001</v>
      </c>
      <c r="G623">
        <v>1.589237</v>
      </c>
      <c r="H623">
        <v>0</v>
      </c>
      <c r="I623">
        <v>0</v>
      </c>
      <c r="J623">
        <v>0</v>
      </c>
    </row>
    <row r="624" spans="1:10" x14ac:dyDescent="0.35">
      <c r="A624" s="21" t="str">
        <f>B461&amp;C623&amp;D624</f>
        <v>PENETRACION (%).Aceite alino Ing.BCN AM</v>
      </c>
      <c r="B624">
        <v>0</v>
      </c>
      <c r="C624">
        <v>0</v>
      </c>
      <c r="D624" t="s">
        <v>147</v>
      </c>
      <c r="E624">
        <v>3.3826749999999999</v>
      </c>
      <c r="F624">
        <v>0</v>
      </c>
      <c r="G624">
        <v>0.89529910000000001</v>
      </c>
      <c r="H624">
        <v>0</v>
      </c>
      <c r="I624">
        <v>0</v>
      </c>
      <c r="J624">
        <v>0</v>
      </c>
    </row>
    <row r="625" spans="1:10" x14ac:dyDescent="0.35">
      <c r="A625" s="21" t="str">
        <f>B461&amp;C623&amp;D625</f>
        <v>PENETRACION (%).Aceite alino Ing.REST.CAT ARAGON</v>
      </c>
      <c r="B625">
        <v>0</v>
      </c>
      <c r="C625">
        <v>0</v>
      </c>
      <c r="D625" t="s">
        <v>148</v>
      </c>
      <c r="E625">
        <v>0.93691829999999998</v>
      </c>
      <c r="F625">
        <v>1.963174</v>
      </c>
      <c r="G625">
        <v>0.9390655</v>
      </c>
      <c r="H625">
        <v>0</v>
      </c>
      <c r="I625">
        <v>0</v>
      </c>
      <c r="J625">
        <v>0</v>
      </c>
    </row>
    <row r="626" spans="1:10" x14ac:dyDescent="0.35">
      <c r="A626" s="21" t="str">
        <f>B461&amp;C623&amp;D626</f>
        <v>PENETRACION (%).Aceite alino Ing.LEVANTE</v>
      </c>
      <c r="B626">
        <v>0</v>
      </c>
      <c r="C626">
        <v>0</v>
      </c>
      <c r="D626" t="s">
        <v>149</v>
      </c>
      <c r="E626">
        <v>6.3531219999999999</v>
      </c>
      <c r="F626">
        <v>2.990281</v>
      </c>
      <c r="G626">
        <v>6.7242930000000003</v>
      </c>
      <c r="H626">
        <v>0</v>
      </c>
      <c r="I626">
        <v>0</v>
      </c>
      <c r="J626">
        <v>0</v>
      </c>
    </row>
    <row r="627" spans="1:10" x14ac:dyDescent="0.35">
      <c r="A627" s="21" t="str">
        <f>B461&amp;C623&amp;D627</f>
        <v>PENETRACION (%).Aceite alino Ing.ANDALUCIA</v>
      </c>
      <c r="B627">
        <v>0</v>
      </c>
      <c r="C627">
        <v>0</v>
      </c>
      <c r="D627" t="s">
        <v>150</v>
      </c>
      <c r="E627">
        <v>2.191424</v>
      </c>
      <c r="F627">
        <v>1.959028</v>
      </c>
      <c r="G627">
        <v>2.5288780000000002</v>
      </c>
      <c r="H627">
        <v>0</v>
      </c>
      <c r="I627">
        <v>0</v>
      </c>
      <c r="J627">
        <v>0</v>
      </c>
    </row>
    <row r="628" spans="1:10" x14ac:dyDescent="0.35">
      <c r="A628" s="21" t="str">
        <f>B461&amp;C623&amp;D628</f>
        <v>PENETRACION (%).Aceite alino Ing.MDD AM</v>
      </c>
      <c r="B628">
        <v>0</v>
      </c>
      <c r="C628">
        <v>0</v>
      </c>
      <c r="D628" t="s">
        <v>151</v>
      </c>
      <c r="E628">
        <v>5.1093890000000002</v>
      </c>
      <c r="F628">
        <v>2.854927</v>
      </c>
      <c r="G628">
        <v>1.2906489999999999</v>
      </c>
      <c r="H628">
        <v>0</v>
      </c>
      <c r="I628">
        <v>0</v>
      </c>
      <c r="J628">
        <v>0</v>
      </c>
    </row>
    <row r="629" spans="1:10" x14ac:dyDescent="0.35">
      <c r="A629" s="21" t="str">
        <f>B461&amp;C623&amp;D629</f>
        <v>PENETRACION (%).Aceite alino Ing.RTO CENTRO</v>
      </c>
      <c r="B629">
        <v>0</v>
      </c>
      <c r="C629">
        <v>0</v>
      </c>
      <c r="D629" t="s">
        <v>152</v>
      </c>
      <c r="E629">
        <v>3.879381</v>
      </c>
      <c r="F629">
        <v>2.7067410000000001</v>
      </c>
      <c r="G629">
        <v>1.5122990000000001</v>
      </c>
      <c r="H629">
        <v>0</v>
      </c>
      <c r="I629">
        <v>0</v>
      </c>
      <c r="J629">
        <v>0</v>
      </c>
    </row>
    <row r="630" spans="1:10" x14ac:dyDescent="0.35">
      <c r="A630" s="21" t="str">
        <f>B461&amp;C623&amp;D630</f>
        <v>PENETRACION (%).Aceite alino Ing.NORTE-CENTRO</v>
      </c>
      <c r="B630">
        <v>0</v>
      </c>
      <c r="C630">
        <v>0</v>
      </c>
      <c r="D630" t="s">
        <v>153</v>
      </c>
      <c r="E630">
        <v>0.45232699999999998</v>
      </c>
      <c r="F630">
        <v>1.296033</v>
      </c>
      <c r="G630">
        <v>1.1767559999999999</v>
      </c>
      <c r="H630">
        <v>0</v>
      </c>
      <c r="I630">
        <v>0</v>
      </c>
      <c r="J630">
        <v>0</v>
      </c>
    </row>
    <row r="631" spans="1:10" x14ac:dyDescent="0.35">
      <c r="A631" s="21" t="str">
        <f>B461&amp;C623&amp;D631</f>
        <v>PENETRACION (%).Aceite alino Ing.NOROESTE</v>
      </c>
      <c r="B631">
        <v>0</v>
      </c>
      <c r="C631">
        <v>0</v>
      </c>
      <c r="D631" t="s">
        <v>154</v>
      </c>
      <c r="E631">
        <v>2.5891639999999998</v>
      </c>
      <c r="F631">
        <v>3.50909</v>
      </c>
      <c r="G631">
        <v>1.9585729999999999</v>
      </c>
      <c r="H631">
        <v>0</v>
      </c>
      <c r="I631">
        <v>0</v>
      </c>
      <c r="J631">
        <v>0</v>
      </c>
    </row>
    <row r="632" spans="1:10" x14ac:dyDescent="0.35">
      <c r="A632" s="21" t="str">
        <f>B461&amp;C623&amp;D632</f>
        <v>PENETRACION (%).Aceite alino Ing.&lt;2MIL</v>
      </c>
      <c r="B632">
        <v>0</v>
      </c>
      <c r="C632">
        <v>0</v>
      </c>
      <c r="D632" t="s">
        <v>29</v>
      </c>
      <c r="E632">
        <v>3.0326960000000001</v>
      </c>
      <c r="F632">
        <v>0.33560649999999997</v>
      </c>
      <c r="G632">
        <v>2.618868</v>
      </c>
      <c r="H632">
        <v>0</v>
      </c>
      <c r="I632">
        <v>0</v>
      </c>
      <c r="J632">
        <v>0</v>
      </c>
    </row>
    <row r="633" spans="1:10" x14ac:dyDescent="0.35">
      <c r="A633" s="21" t="str">
        <f>B461&amp;C623&amp;D633</f>
        <v>PENETRACION (%).Aceite alino Ing.2-5MIL</v>
      </c>
      <c r="B633">
        <v>0</v>
      </c>
      <c r="C633">
        <v>0</v>
      </c>
      <c r="D633" t="s">
        <v>32</v>
      </c>
      <c r="E633">
        <v>4.0750770000000003</v>
      </c>
      <c r="F633">
        <v>5.5152749999999999</v>
      </c>
      <c r="G633">
        <v>1.9332320000000001</v>
      </c>
      <c r="H633">
        <v>0</v>
      </c>
      <c r="I633">
        <v>0</v>
      </c>
      <c r="J633">
        <v>0</v>
      </c>
    </row>
    <row r="634" spans="1:10" x14ac:dyDescent="0.35">
      <c r="A634" s="21" t="str">
        <f>B461&amp;C623&amp;D634</f>
        <v>PENETRACION (%).Aceite alino Ing.5-10MIL</v>
      </c>
      <c r="B634">
        <v>0</v>
      </c>
      <c r="C634">
        <v>0</v>
      </c>
      <c r="D634" t="s">
        <v>34</v>
      </c>
      <c r="E634">
        <v>2.2009110000000001</v>
      </c>
      <c r="F634">
        <v>1.811215</v>
      </c>
      <c r="G634">
        <v>0.5523363</v>
      </c>
      <c r="H634">
        <v>0</v>
      </c>
      <c r="I634">
        <v>0</v>
      </c>
      <c r="J634">
        <v>0</v>
      </c>
    </row>
    <row r="635" spans="1:10" x14ac:dyDescent="0.35">
      <c r="A635" s="21" t="str">
        <f>B461&amp;C623&amp;D635</f>
        <v>PENETRACION (%).Aceite alino Ing.10-30MIL</v>
      </c>
      <c r="B635">
        <v>0</v>
      </c>
      <c r="C635">
        <v>0</v>
      </c>
      <c r="D635" t="s">
        <v>36</v>
      </c>
      <c r="E635">
        <v>3.2307589999999999</v>
      </c>
      <c r="F635">
        <v>3.2713890000000001</v>
      </c>
      <c r="G635">
        <v>3.5429750000000002</v>
      </c>
      <c r="H635">
        <v>0</v>
      </c>
      <c r="I635">
        <v>0</v>
      </c>
      <c r="J635">
        <v>0</v>
      </c>
    </row>
    <row r="636" spans="1:10" x14ac:dyDescent="0.35">
      <c r="A636" s="21" t="str">
        <f>B461&amp;C623&amp;D636</f>
        <v>PENETRACION (%).Aceite alino Ing.30-100MIL</v>
      </c>
      <c r="B636">
        <v>0</v>
      </c>
      <c r="C636">
        <v>0</v>
      </c>
      <c r="D636" t="s">
        <v>38</v>
      </c>
      <c r="E636">
        <v>1.8252729999999999</v>
      </c>
      <c r="F636">
        <v>1.986235</v>
      </c>
      <c r="G636">
        <v>1.8325009999999999</v>
      </c>
      <c r="H636">
        <v>0</v>
      </c>
      <c r="I636">
        <v>0</v>
      </c>
      <c r="J636">
        <v>0</v>
      </c>
    </row>
    <row r="637" spans="1:10" x14ac:dyDescent="0.35">
      <c r="A637" s="21" t="str">
        <f>B461&amp;C623&amp;D637</f>
        <v>PENETRACION (%).Aceite alino Ing.100-200MIL</v>
      </c>
      <c r="B637">
        <v>0</v>
      </c>
      <c r="C637">
        <v>0</v>
      </c>
      <c r="D637" t="s">
        <v>40</v>
      </c>
      <c r="E637">
        <v>2.4469949999999998</v>
      </c>
      <c r="F637">
        <v>0.8746988</v>
      </c>
      <c r="G637">
        <v>0.39889920000000001</v>
      </c>
      <c r="H637">
        <v>0</v>
      </c>
      <c r="I637">
        <v>0</v>
      </c>
      <c r="J637">
        <v>0</v>
      </c>
    </row>
    <row r="638" spans="1:10" x14ac:dyDescent="0.35">
      <c r="A638" s="21" t="str">
        <f>B461&amp;C623&amp;D638</f>
        <v>PENETRACION (%).Aceite alino Ing.200-500MIL</v>
      </c>
      <c r="B638">
        <v>0</v>
      </c>
      <c r="C638">
        <v>0</v>
      </c>
      <c r="D638" t="s">
        <v>42</v>
      </c>
      <c r="E638">
        <v>3.4758390000000001</v>
      </c>
      <c r="F638">
        <v>1.5084500000000001</v>
      </c>
      <c r="G638">
        <v>2.2821929999999999</v>
      </c>
      <c r="H638">
        <v>0</v>
      </c>
      <c r="I638">
        <v>0</v>
      </c>
      <c r="J638">
        <v>0</v>
      </c>
    </row>
    <row r="639" spans="1:10" x14ac:dyDescent="0.35">
      <c r="A639" s="21" t="str">
        <f>B461&amp;C623&amp;D639</f>
        <v>PENETRACION (%).Aceite alino Ing.&gt;500MIL</v>
      </c>
      <c r="B639">
        <v>0</v>
      </c>
      <c r="C639">
        <v>0</v>
      </c>
      <c r="D639" t="s">
        <v>44</v>
      </c>
      <c r="E639">
        <v>3.6487229999999999</v>
      </c>
      <c r="F639">
        <v>2.0431119999999998</v>
      </c>
      <c r="G639">
        <v>3.337987</v>
      </c>
      <c r="H639">
        <v>0</v>
      </c>
      <c r="I639">
        <v>0</v>
      </c>
      <c r="J639">
        <v>0</v>
      </c>
    </row>
    <row r="640" spans="1:10" x14ac:dyDescent="0.35">
      <c r="A640" s="21" t="str">
        <f>B461&amp;C623&amp;D640</f>
        <v>PENETRACION (%).Aceite alino Ing.DE 15 A 19 AÑOS</v>
      </c>
      <c r="B640">
        <v>0</v>
      </c>
      <c r="C640">
        <v>0</v>
      </c>
      <c r="D640" t="s">
        <v>155</v>
      </c>
      <c r="E640">
        <v>0</v>
      </c>
      <c r="F640">
        <v>0</v>
      </c>
      <c r="G640">
        <v>0</v>
      </c>
      <c r="H640">
        <v>0</v>
      </c>
      <c r="I640">
        <v>0</v>
      </c>
      <c r="J640">
        <v>0</v>
      </c>
    </row>
    <row r="641" spans="1:10" x14ac:dyDescent="0.35">
      <c r="A641" s="21" t="str">
        <f>B461&amp;C623&amp;D641</f>
        <v>PENETRACION (%).Aceite alino Ing.DE 20 A 24 AÑOS</v>
      </c>
      <c r="B641">
        <v>0</v>
      </c>
      <c r="C641">
        <v>0</v>
      </c>
      <c r="D641" t="s">
        <v>156</v>
      </c>
      <c r="E641">
        <v>4.6187500000000004</v>
      </c>
      <c r="F641">
        <v>1.096007</v>
      </c>
      <c r="G641">
        <v>0.4961293</v>
      </c>
      <c r="H641">
        <v>0</v>
      </c>
      <c r="I641">
        <v>0</v>
      </c>
      <c r="J641">
        <v>0</v>
      </c>
    </row>
    <row r="642" spans="1:10" x14ac:dyDescent="0.35">
      <c r="A642" s="21" t="str">
        <f>B461&amp;C623&amp;D642</f>
        <v>PENETRACION (%).Aceite alino Ing.DE 25 A 34 AÑOS</v>
      </c>
      <c r="B642">
        <v>0</v>
      </c>
      <c r="C642">
        <v>0</v>
      </c>
      <c r="D642" t="s">
        <v>157</v>
      </c>
      <c r="E642">
        <v>2.1269689999999999</v>
      </c>
      <c r="F642">
        <v>0.97180619999999995</v>
      </c>
      <c r="G642">
        <v>1.5864640000000001</v>
      </c>
      <c r="H642">
        <v>0</v>
      </c>
      <c r="I642">
        <v>0</v>
      </c>
      <c r="J642">
        <v>0</v>
      </c>
    </row>
    <row r="643" spans="1:10" x14ac:dyDescent="0.35">
      <c r="A643" s="21" t="str">
        <f>B461&amp;C623&amp;D643</f>
        <v>PENETRACION (%).Aceite alino Ing.DE 35 A 49 AÑOS</v>
      </c>
      <c r="B643">
        <v>0</v>
      </c>
      <c r="C643">
        <v>0</v>
      </c>
      <c r="D643" t="s">
        <v>158</v>
      </c>
      <c r="E643">
        <v>2.1778420000000001</v>
      </c>
      <c r="F643">
        <v>1.270478</v>
      </c>
      <c r="G643">
        <v>2.0464950000000002</v>
      </c>
      <c r="H643">
        <v>0</v>
      </c>
      <c r="I643">
        <v>0</v>
      </c>
      <c r="J643">
        <v>0</v>
      </c>
    </row>
    <row r="644" spans="1:10" x14ac:dyDescent="0.35">
      <c r="A644" s="21" t="str">
        <f>B461&amp;C623&amp;D644</f>
        <v>PENETRACION (%).Aceite alino Ing.DE 50 A 59 AÑOS</v>
      </c>
      <c r="B644">
        <v>0</v>
      </c>
      <c r="C644">
        <v>0</v>
      </c>
      <c r="D644" t="s">
        <v>159</v>
      </c>
      <c r="E644">
        <v>1.43269</v>
      </c>
      <c r="F644">
        <v>2.3592949999999999</v>
      </c>
      <c r="G644">
        <v>2.2158709999999999</v>
      </c>
      <c r="H644">
        <v>0</v>
      </c>
      <c r="I644">
        <v>0</v>
      </c>
      <c r="J644">
        <v>0</v>
      </c>
    </row>
    <row r="645" spans="1:10" x14ac:dyDescent="0.35">
      <c r="A645" s="21" t="str">
        <f>B461&amp;C623&amp;D645</f>
        <v>PENETRACION (%).Aceite alino Ing.DE 60 A 75 AÑOS</v>
      </c>
      <c r="B645">
        <v>0</v>
      </c>
      <c r="C645">
        <v>0</v>
      </c>
      <c r="D645" t="s">
        <v>160</v>
      </c>
      <c r="E645">
        <v>5.2691049999999997</v>
      </c>
      <c r="F645">
        <v>3.694753</v>
      </c>
      <c r="G645">
        <v>2.9963060000000001</v>
      </c>
      <c r="H645">
        <v>0</v>
      </c>
      <c r="I645">
        <v>0</v>
      </c>
      <c r="J645">
        <v>0</v>
      </c>
    </row>
    <row r="646" spans="1:10" x14ac:dyDescent="0.35">
      <c r="A646" s="21" t="str">
        <f>B461&amp;C623&amp;D646</f>
        <v>PENETRACION (%).Aceite alino Ing.ALTA Y MEDIA ALTA</v>
      </c>
      <c r="B646">
        <v>0</v>
      </c>
      <c r="C646">
        <v>0</v>
      </c>
      <c r="D646" t="s">
        <v>161</v>
      </c>
      <c r="E646">
        <v>2.2143769999999998</v>
      </c>
      <c r="F646">
        <v>1.723948</v>
      </c>
      <c r="G646">
        <v>1.21025</v>
      </c>
      <c r="H646">
        <v>0</v>
      </c>
      <c r="I646">
        <v>0</v>
      </c>
      <c r="J646">
        <v>0</v>
      </c>
    </row>
    <row r="647" spans="1:10" x14ac:dyDescent="0.35">
      <c r="A647" s="21" t="str">
        <f>B461&amp;C623&amp;D647</f>
        <v>PENETRACION (%).Aceite alino Ing.MEDIA</v>
      </c>
      <c r="B647">
        <v>0</v>
      </c>
      <c r="C647">
        <v>0</v>
      </c>
      <c r="D647" t="s">
        <v>162</v>
      </c>
      <c r="E647">
        <v>2.6763849999999998</v>
      </c>
      <c r="F647">
        <v>1.922501</v>
      </c>
      <c r="G647">
        <v>2.2611289999999999</v>
      </c>
      <c r="H647">
        <v>0</v>
      </c>
      <c r="I647">
        <v>0</v>
      </c>
      <c r="J647">
        <v>0</v>
      </c>
    </row>
    <row r="648" spans="1:10" x14ac:dyDescent="0.35">
      <c r="A648" s="21" t="str">
        <f>B461&amp;C623&amp;D648</f>
        <v>PENETRACION (%).Aceite alino Ing.MEDIA BAJA</v>
      </c>
      <c r="B648">
        <v>0</v>
      </c>
      <c r="C648">
        <v>0</v>
      </c>
      <c r="D648" t="s">
        <v>163</v>
      </c>
      <c r="E648">
        <v>2.1249820000000001</v>
      </c>
      <c r="F648">
        <v>1.607194</v>
      </c>
      <c r="G648">
        <v>2.152609</v>
      </c>
      <c r="H648">
        <v>0</v>
      </c>
      <c r="I648">
        <v>0</v>
      </c>
      <c r="J648">
        <v>0</v>
      </c>
    </row>
    <row r="649" spans="1:10" x14ac:dyDescent="0.35">
      <c r="A649" s="21" t="str">
        <f>B461&amp;C623&amp;D649</f>
        <v>PENETRACION (%).Aceite alino Ing.BAJA</v>
      </c>
      <c r="B649">
        <v>0</v>
      </c>
      <c r="C649">
        <v>0</v>
      </c>
      <c r="D649" t="s">
        <v>164</v>
      </c>
      <c r="E649">
        <v>3.987765</v>
      </c>
      <c r="F649">
        <v>0.94133350000000005</v>
      </c>
      <c r="G649">
        <v>1.434655</v>
      </c>
      <c r="H649">
        <v>0</v>
      </c>
      <c r="I649">
        <v>0</v>
      </c>
      <c r="J649">
        <v>0</v>
      </c>
    </row>
    <row r="650" spans="1:10" x14ac:dyDescent="0.35">
      <c r="A650" s="21" t="str">
        <f>B461&amp;C650&amp;D650</f>
        <v>PENETRACION (%).Pan Ing.T.ESPAÑA</v>
      </c>
      <c r="B650">
        <v>0</v>
      </c>
      <c r="C650" t="s">
        <v>122</v>
      </c>
      <c r="D650" t="s">
        <v>59</v>
      </c>
      <c r="E650">
        <v>20.750889999999998</v>
      </c>
      <c r="F650">
        <v>22.558859999999999</v>
      </c>
      <c r="G650">
        <v>20.092089999999999</v>
      </c>
      <c r="H650">
        <v>0</v>
      </c>
      <c r="I650">
        <v>0</v>
      </c>
      <c r="J650">
        <v>0</v>
      </c>
    </row>
    <row r="651" spans="1:10" x14ac:dyDescent="0.35">
      <c r="A651" s="21" t="str">
        <f>B461&amp;C650&amp;D651</f>
        <v>PENETRACION (%).Pan Ing.BCN AM</v>
      </c>
      <c r="B651">
        <v>0</v>
      </c>
      <c r="C651">
        <v>0</v>
      </c>
      <c r="D651" t="s">
        <v>147</v>
      </c>
      <c r="E651">
        <v>14.840490000000001</v>
      </c>
      <c r="F651">
        <v>24.37106</v>
      </c>
      <c r="G651">
        <v>15.334490000000001</v>
      </c>
      <c r="H651">
        <v>0</v>
      </c>
      <c r="I651">
        <v>0</v>
      </c>
      <c r="J651">
        <v>0</v>
      </c>
    </row>
    <row r="652" spans="1:10" x14ac:dyDescent="0.35">
      <c r="A652" s="21" t="str">
        <f>B461&amp;C650&amp;D652</f>
        <v>PENETRACION (%).Pan Ing.REST.CAT ARAGON</v>
      </c>
      <c r="B652">
        <v>0</v>
      </c>
      <c r="C652">
        <v>0</v>
      </c>
      <c r="D652" t="s">
        <v>148</v>
      </c>
      <c r="E652">
        <v>13.505940000000001</v>
      </c>
      <c r="F652">
        <v>14.825379999999999</v>
      </c>
      <c r="G652">
        <v>9.7558369999999996</v>
      </c>
      <c r="H652">
        <v>0</v>
      </c>
      <c r="I652">
        <v>0</v>
      </c>
      <c r="J652">
        <v>0</v>
      </c>
    </row>
    <row r="653" spans="1:10" x14ac:dyDescent="0.35">
      <c r="A653" s="21" t="str">
        <f>B461&amp;C650&amp;D653</f>
        <v>PENETRACION (%).Pan Ing.LEVANTE</v>
      </c>
      <c r="B653">
        <v>0</v>
      </c>
      <c r="C653">
        <v>0</v>
      </c>
      <c r="D653" t="s">
        <v>149</v>
      </c>
      <c r="E653">
        <v>24.643450000000001</v>
      </c>
      <c r="F653">
        <v>29.127490000000002</v>
      </c>
      <c r="G653">
        <v>30.783529999999999</v>
      </c>
      <c r="H653">
        <v>0</v>
      </c>
      <c r="I653">
        <v>0</v>
      </c>
      <c r="J653">
        <v>0</v>
      </c>
    </row>
    <row r="654" spans="1:10" x14ac:dyDescent="0.35">
      <c r="A654" s="21" t="str">
        <f>B461&amp;C650&amp;D654</f>
        <v>PENETRACION (%).Pan Ing.ANDALUCIA</v>
      </c>
      <c r="B654">
        <v>0</v>
      </c>
      <c r="C654">
        <v>0</v>
      </c>
      <c r="D654" t="s">
        <v>150</v>
      </c>
      <c r="E654">
        <v>25.133710000000001</v>
      </c>
      <c r="F654">
        <v>28.438739999999999</v>
      </c>
      <c r="G654">
        <v>23.18899</v>
      </c>
      <c r="H654">
        <v>0</v>
      </c>
      <c r="I654">
        <v>0</v>
      </c>
      <c r="J654">
        <v>0</v>
      </c>
    </row>
    <row r="655" spans="1:10" x14ac:dyDescent="0.35">
      <c r="A655" s="21" t="str">
        <f>B461&amp;C650&amp;D655</f>
        <v>PENETRACION (%).Pan Ing.MDD AM</v>
      </c>
      <c r="B655">
        <v>0</v>
      </c>
      <c r="C655">
        <v>0</v>
      </c>
      <c r="D655" t="s">
        <v>151</v>
      </c>
      <c r="E655">
        <v>22.282990000000002</v>
      </c>
      <c r="F655">
        <v>25.094629999999999</v>
      </c>
      <c r="G655">
        <v>31.744440000000001</v>
      </c>
      <c r="H655">
        <v>0</v>
      </c>
      <c r="I655">
        <v>0</v>
      </c>
      <c r="J655">
        <v>0</v>
      </c>
    </row>
    <row r="656" spans="1:10" x14ac:dyDescent="0.35">
      <c r="A656" s="21" t="str">
        <f>B461&amp;C650&amp;D656</f>
        <v>PENETRACION (%).Pan Ing.RTO CENTRO</v>
      </c>
      <c r="B656">
        <v>0</v>
      </c>
      <c r="C656">
        <v>0</v>
      </c>
      <c r="D656" t="s">
        <v>152</v>
      </c>
      <c r="E656">
        <v>20.808350000000001</v>
      </c>
      <c r="F656">
        <v>17.07817</v>
      </c>
      <c r="G656">
        <v>22.459230000000002</v>
      </c>
      <c r="H656">
        <v>0</v>
      </c>
      <c r="I656">
        <v>0</v>
      </c>
      <c r="J656">
        <v>0</v>
      </c>
    </row>
    <row r="657" spans="1:10" x14ac:dyDescent="0.35">
      <c r="A657" s="21" t="str">
        <f>B461&amp;C650&amp;D657</f>
        <v>PENETRACION (%).Pan Ing.NORTE-CENTRO</v>
      </c>
      <c r="B657">
        <v>0</v>
      </c>
      <c r="C657">
        <v>0</v>
      </c>
      <c r="D657" t="s">
        <v>153</v>
      </c>
      <c r="E657">
        <v>22.89059</v>
      </c>
      <c r="F657">
        <v>11.0806</v>
      </c>
      <c r="G657">
        <v>13.98738</v>
      </c>
      <c r="H657">
        <v>0</v>
      </c>
      <c r="I657">
        <v>0</v>
      </c>
      <c r="J657">
        <v>0</v>
      </c>
    </row>
    <row r="658" spans="1:10" x14ac:dyDescent="0.35">
      <c r="A658" s="21" t="str">
        <f>B461&amp;C650&amp;D658</f>
        <v>PENETRACION (%).Pan Ing.NOROESTE</v>
      </c>
      <c r="B658">
        <v>0</v>
      </c>
      <c r="C658">
        <v>0</v>
      </c>
      <c r="D658" t="s">
        <v>154</v>
      </c>
      <c r="E658">
        <v>20.909739999999999</v>
      </c>
      <c r="F658">
        <v>28.21021</v>
      </c>
      <c r="G658">
        <v>22.570219999999999</v>
      </c>
      <c r="H658">
        <v>0</v>
      </c>
      <c r="I658">
        <v>0</v>
      </c>
      <c r="J658">
        <v>0</v>
      </c>
    </row>
    <row r="659" spans="1:10" x14ac:dyDescent="0.35">
      <c r="A659" s="21" t="str">
        <f>B461&amp;C650&amp;D659</f>
        <v>PENETRACION (%).Pan Ing.&lt;2MIL</v>
      </c>
      <c r="B659">
        <v>0</v>
      </c>
      <c r="C659">
        <v>0</v>
      </c>
      <c r="D659" t="s">
        <v>29</v>
      </c>
      <c r="E659">
        <v>13.776109999999999</v>
      </c>
      <c r="F659">
        <v>4.6399970000000001</v>
      </c>
      <c r="G659">
        <v>19.067509999999999</v>
      </c>
      <c r="H659">
        <v>0</v>
      </c>
      <c r="I659">
        <v>0</v>
      </c>
      <c r="J659">
        <v>0</v>
      </c>
    </row>
    <row r="660" spans="1:10" x14ac:dyDescent="0.35">
      <c r="A660" s="21" t="str">
        <f>B461&amp;C650&amp;D660</f>
        <v>PENETRACION (%).Pan Ing.2-5MIL</v>
      </c>
      <c r="B660">
        <v>0</v>
      </c>
      <c r="C660">
        <v>0</v>
      </c>
      <c r="D660" t="s">
        <v>32</v>
      </c>
      <c r="E660">
        <v>20.179839999999999</v>
      </c>
      <c r="F660">
        <v>38.41151</v>
      </c>
      <c r="G660">
        <v>25.63513</v>
      </c>
      <c r="H660">
        <v>0</v>
      </c>
      <c r="I660">
        <v>0</v>
      </c>
      <c r="J660">
        <v>0</v>
      </c>
    </row>
    <row r="661" spans="1:10" x14ac:dyDescent="0.35">
      <c r="A661" s="21" t="str">
        <f>B461&amp;C650&amp;D661</f>
        <v>PENETRACION (%).Pan Ing.5-10MIL</v>
      </c>
      <c r="B661">
        <v>0</v>
      </c>
      <c r="C661">
        <v>0</v>
      </c>
      <c r="D661" t="s">
        <v>34</v>
      </c>
      <c r="E661">
        <v>26.02168</v>
      </c>
      <c r="F661">
        <v>24.918479999999999</v>
      </c>
      <c r="G661">
        <v>23.596689999999999</v>
      </c>
      <c r="H661">
        <v>0</v>
      </c>
      <c r="I661">
        <v>0</v>
      </c>
      <c r="J661">
        <v>0</v>
      </c>
    </row>
    <row r="662" spans="1:10" x14ac:dyDescent="0.35">
      <c r="A662" s="21" t="str">
        <f>B461&amp;C650&amp;D662</f>
        <v>PENETRACION (%).Pan Ing.10-30MIL</v>
      </c>
      <c r="B662">
        <v>0</v>
      </c>
      <c r="C662">
        <v>0</v>
      </c>
      <c r="D662" t="s">
        <v>36</v>
      </c>
      <c r="E662">
        <v>24.19924</v>
      </c>
      <c r="F662">
        <v>25.476140000000001</v>
      </c>
      <c r="G662">
        <v>17.647079999999999</v>
      </c>
      <c r="H662">
        <v>0</v>
      </c>
      <c r="I662">
        <v>0</v>
      </c>
      <c r="J662">
        <v>0</v>
      </c>
    </row>
    <row r="663" spans="1:10" x14ac:dyDescent="0.35">
      <c r="A663" s="21" t="str">
        <f>B461&amp;C650&amp;D663</f>
        <v>PENETRACION (%).Pan Ing.30-100MIL</v>
      </c>
      <c r="B663">
        <v>0</v>
      </c>
      <c r="C663">
        <v>0</v>
      </c>
      <c r="D663" t="s">
        <v>38</v>
      </c>
      <c r="E663">
        <v>25.379280000000001</v>
      </c>
      <c r="F663">
        <v>22.062809999999999</v>
      </c>
      <c r="G663">
        <v>22.386520000000001</v>
      </c>
      <c r="H663">
        <v>0</v>
      </c>
      <c r="I663">
        <v>0</v>
      </c>
      <c r="J663">
        <v>0</v>
      </c>
    </row>
    <row r="664" spans="1:10" x14ac:dyDescent="0.35">
      <c r="A664" s="21" t="str">
        <f>B461&amp;C650&amp;D664</f>
        <v>PENETRACION (%).Pan Ing.100-200MIL</v>
      </c>
      <c r="B664">
        <v>0</v>
      </c>
      <c r="C664">
        <v>0</v>
      </c>
      <c r="D664" t="s">
        <v>40</v>
      </c>
      <c r="E664">
        <v>21.790230000000001</v>
      </c>
      <c r="F664">
        <v>23.961500000000001</v>
      </c>
      <c r="G664">
        <v>18.114080000000001</v>
      </c>
      <c r="H664">
        <v>0</v>
      </c>
      <c r="I664">
        <v>0</v>
      </c>
      <c r="J664">
        <v>0</v>
      </c>
    </row>
    <row r="665" spans="1:10" x14ac:dyDescent="0.35">
      <c r="A665" s="21" t="str">
        <f>B461&amp;C650&amp;D665</f>
        <v>PENETRACION (%).Pan Ing.200-500MIL</v>
      </c>
      <c r="B665">
        <v>0</v>
      </c>
      <c r="C665">
        <v>0</v>
      </c>
      <c r="D665" t="s">
        <v>42</v>
      </c>
      <c r="E665">
        <v>16.916830000000001</v>
      </c>
      <c r="F665">
        <v>25.374040000000001</v>
      </c>
      <c r="G665">
        <v>20.735510000000001</v>
      </c>
      <c r="H665">
        <v>0</v>
      </c>
      <c r="I665">
        <v>0</v>
      </c>
      <c r="J665">
        <v>0</v>
      </c>
    </row>
    <row r="666" spans="1:10" x14ac:dyDescent="0.35">
      <c r="A666" s="21" t="str">
        <f>B461&amp;C650&amp;D666</f>
        <v>PENETRACION (%).Pan Ing.&gt;500MIL</v>
      </c>
      <c r="B666">
        <v>0</v>
      </c>
      <c r="C666">
        <v>0</v>
      </c>
      <c r="D666" t="s">
        <v>44</v>
      </c>
      <c r="E666">
        <v>19.217559999999999</v>
      </c>
      <c r="F666">
        <v>21.11185</v>
      </c>
      <c r="G666">
        <v>21.099150000000002</v>
      </c>
      <c r="H666">
        <v>0</v>
      </c>
      <c r="I666">
        <v>0</v>
      </c>
      <c r="J666">
        <v>0</v>
      </c>
    </row>
    <row r="667" spans="1:10" x14ac:dyDescent="0.35">
      <c r="A667" s="21" t="str">
        <f>B461&amp;C650&amp;D667</f>
        <v>PENETRACION (%).Pan Ing.DE 15 A 19 AÑOS</v>
      </c>
      <c r="B667">
        <v>0</v>
      </c>
      <c r="C667">
        <v>0</v>
      </c>
      <c r="D667" t="s">
        <v>155</v>
      </c>
      <c r="E667">
        <v>12.44505</v>
      </c>
      <c r="F667">
        <v>26.18665</v>
      </c>
      <c r="G667">
        <v>35.468980000000002</v>
      </c>
      <c r="H667">
        <v>0</v>
      </c>
      <c r="I667">
        <v>0</v>
      </c>
      <c r="J667">
        <v>0</v>
      </c>
    </row>
    <row r="668" spans="1:10" x14ac:dyDescent="0.35">
      <c r="A668" s="21" t="str">
        <f>B461&amp;C650&amp;D668</f>
        <v>PENETRACION (%).Pan Ing.DE 20 A 24 AÑOS</v>
      </c>
      <c r="B668">
        <v>0</v>
      </c>
      <c r="C668">
        <v>0</v>
      </c>
      <c r="D668" t="s">
        <v>156</v>
      </c>
      <c r="E668">
        <v>33.799079999999996</v>
      </c>
      <c r="F668">
        <v>25.663920000000001</v>
      </c>
      <c r="G668">
        <v>18.298120000000001</v>
      </c>
      <c r="H668">
        <v>0</v>
      </c>
      <c r="I668">
        <v>0</v>
      </c>
      <c r="J668">
        <v>0</v>
      </c>
    </row>
    <row r="669" spans="1:10" x14ac:dyDescent="0.35">
      <c r="A669" s="21" t="str">
        <f>B461&amp;C650&amp;D669</f>
        <v>PENETRACION (%).Pan Ing.DE 25 A 34 AÑOS</v>
      </c>
      <c r="B669">
        <v>0</v>
      </c>
      <c r="C669">
        <v>0</v>
      </c>
      <c r="D669" t="s">
        <v>157</v>
      </c>
      <c r="E669">
        <v>31.30894</v>
      </c>
      <c r="F669">
        <v>36.023760000000003</v>
      </c>
      <c r="G669">
        <v>26.60624</v>
      </c>
      <c r="H669">
        <v>0</v>
      </c>
      <c r="I669">
        <v>0</v>
      </c>
      <c r="J669">
        <v>0</v>
      </c>
    </row>
    <row r="670" spans="1:10" x14ac:dyDescent="0.35">
      <c r="A670" s="21" t="str">
        <f>B461&amp;C650&amp;D670</f>
        <v>PENETRACION (%).Pan Ing.DE 35 A 49 AÑOS</v>
      </c>
      <c r="B670">
        <v>0</v>
      </c>
      <c r="C670">
        <v>0</v>
      </c>
      <c r="D670" t="s">
        <v>158</v>
      </c>
      <c r="E670">
        <v>18.677230000000002</v>
      </c>
      <c r="F670">
        <v>26.23564</v>
      </c>
      <c r="G670">
        <v>19.629049999999999</v>
      </c>
      <c r="H670">
        <v>0</v>
      </c>
      <c r="I670">
        <v>0</v>
      </c>
      <c r="J670">
        <v>0</v>
      </c>
    </row>
    <row r="671" spans="1:10" x14ac:dyDescent="0.35">
      <c r="A671" s="21" t="str">
        <f>B461&amp;C650&amp;D671</f>
        <v>PENETRACION (%).Pan Ing.DE 50 A 59 AÑOS</v>
      </c>
      <c r="B671">
        <v>0</v>
      </c>
      <c r="C671">
        <v>0</v>
      </c>
      <c r="D671" t="s">
        <v>159</v>
      </c>
      <c r="E671">
        <v>19.299189999999999</v>
      </c>
      <c r="F671">
        <v>20.10417</v>
      </c>
      <c r="G671">
        <v>20.177440000000001</v>
      </c>
      <c r="H671">
        <v>0</v>
      </c>
      <c r="I671">
        <v>0</v>
      </c>
      <c r="J671">
        <v>0</v>
      </c>
    </row>
    <row r="672" spans="1:10" x14ac:dyDescent="0.35">
      <c r="A672" s="21" t="str">
        <f>B461&amp;C650&amp;D672</f>
        <v>PENETRACION (%).Pan Ing.DE 60 A 75 AÑOS</v>
      </c>
      <c r="B672">
        <v>0</v>
      </c>
      <c r="C672">
        <v>0</v>
      </c>
      <c r="D672" t="s">
        <v>160</v>
      </c>
      <c r="E672">
        <v>16.982980000000001</v>
      </c>
      <c r="F672">
        <v>13.300330000000001</v>
      </c>
      <c r="G672">
        <v>14.76708</v>
      </c>
      <c r="H672">
        <v>0</v>
      </c>
      <c r="I672">
        <v>0</v>
      </c>
      <c r="J672">
        <v>0</v>
      </c>
    </row>
    <row r="673" spans="1:10" x14ac:dyDescent="0.35">
      <c r="A673" s="21" t="str">
        <f>B461&amp;C650&amp;D673</f>
        <v>PENETRACION (%).Pan Ing.ALTA Y MEDIA ALTA</v>
      </c>
      <c r="B673">
        <v>0</v>
      </c>
      <c r="C673">
        <v>0</v>
      </c>
      <c r="D673" t="s">
        <v>161</v>
      </c>
      <c r="E673">
        <v>24.311029999999999</v>
      </c>
      <c r="F673">
        <v>25.02017</v>
      </c>
      <c r="G673">
        <v>23.475829999999998</v>
      </c>
      <c r="H673">
        <v>0</v>
      </c>
      <c r="I673">
        <v>0</v>
      </c>
      <c r="J673">
        <v>0</v>
      </c>
    </row>
    <row r="674" spans="1:10" x14ac:dyDescent="0.35">
      <c r="A674" s="21" t="str">
        <f>B461&amp;C650&amp;D674</f>
        <v>PENETRACION (%).Pan Ing.MEDIA</v>
      </c>
      <c r="B674">
        <v>0</v>
      </c>
      <c r="C674">
        <v>0</v>
      </c>
      <c r="D674" t="s">
        <v>162</v>
      </c>
      <c r="E674">
        <v>19.055869999999999</v>
      </c>
      <c r="F674">
        <v>22.85605</v>
      </c>
      <c r="G674">
        <v>22.890889999999999</v>
      </c>
      <c r="H674">
        <v>0</v>
      </c>
      <c r="I674">
        <v>0</v>
      </c>
      <c r="J674">
        <v>0</v>
      </c>
    </row>
    <row r="675" spans="1:10" x14ac:dyDescent="0.35">
      <c r="A675" s="21" t="str">
        <f>B461&amp;C650&amp;D675</f>
        <v>PENETRACION (%).Pan Ing.MEDIA BAJA</v>
      </c>
      <c r="B675">
        <v>0</v>
      </c>
      <c r="C675">
        <v>0</v>
      </c>
      <c r="D675" t="s">
        <v>163</v>
      </c>
      <c r="E675">
        <v>20.129280000000001</v>
      </c>
      <c r="F675">
        <v>20.945129999999999</v>
      </c>
      <c r="G675">
        <v>19.544969999999999</v>
      </c>
      <c r="H675">
        <v>0</v>
      </c>
      <c r="I675">
        <v>0</v>
      </c>
      <c r="J675">
        <v>0</v>
      </c>
    </row>
    <row r="676" spans="1:10" x14ac:dyDescent="0.35">
      <c r="A676" s="21" t="str">
        <f>B461&amp;C650&amp;D676</f>
        <v>PENETRACION (%).Pan Ing.BAJA</v>
      </c>
      <c r="B676">
        <v>0</v>
      </c>
      <c r="C676">
        <v>0</v>
      </c>
      <c r="D676" t="s">
        <v>164</v>
      </c>
      <c r="E676">
        <v>25.40316</v>
      </c>
      <c r="F676">
        <v>25.430489999999999</v>
      </c>
      <c r="G676">
        <v>16.690550000000002</v>
      </c>
      <c r="H676">
        <v>0</v>
      </c>
      <c r="I676">
        <v>0</v>
      </c>
      <c r="J676">
        <v>0</v>
      </c>
    </row>
    <row r="677" spans="1:10" x14ac:dyDescent="0.35">
      <c r="A677" s="21" t="str">
        <f>B461&amp;C677&amp;D677</f>
        <v>PENETRACION (%).Pastas Ing.T.ESPAÑA</v>
      </c>
      <c r="B677">
        <v>0</v>
      </c>
      <c r="C677" t="s">
        <v>123</v>
      </c>
      <c r="D677" t="s">
        <v>59</v>
      </c>
      <c r="E677">
        <v>4.451835</v>
      </c>
      <c r="F677">
        <v>4.6492630000000004</v>
      </c>
      <c r="G677">
        <v>5.1752469999999997</v>
      </c>
      <c r="H677">
        <v>0</v>
      </c>
      <c r="I677">
        <v>0</v>
      </c>
      <c r="J677">
        <v>0</v>
      </c>
    </row>
    <row r="678" spans="1:10" x14ac:dyDescent="0.35">
      <c r="A678" s="21" t="str">
        <f>B461&amp;C677&amp;D678</f>
        <v>PENETRACION (%).Pastas Ing.BCN AM</v>
      </c>
      <c r="B678">
        <v>0</v>
      </c>
      <c r="C678">
        <v>0</v>
      </c>
      <c r="D678" t="s">
        <v>147</v>
      </c>
      <c r="E678">
        <v>5.9711819999999998</v>
      </c>
      <c r="F678">
        <v>2.9045869999999998</v>
      </c>
      <c r="G678">
        <v>6.3950620000000002</v>
      </c>
      <c r="H678">
        <v>0</v>
      </c>
      <c r="I678">
        <v>0</v>
      </c>
      <c r="J678">
        <v>0</v>
      </c>
    </row>
    <row r="679" spans="1:10" x14ac:dyDescent="0.35">
      <c r="A679" s="21" t="str">
        <f>B461&amp;C677&amp;D679</f>
        <v>PENETRACION (%).Pastas Ing.REST.CAT ARAGON</v>
      </c>
      <c r="B679">
        <v>0</v>
      </c>
      <c r="C679">
        <v>0</v>
      </c>
      <c r="D679" t="s">
        <v>148</v>
      </c>
      <c r="E679">
        <v>6.8165420000000001</v>
      </c>
      <c r="F679">
        <v>6.5025219999999999</v>
      </c>
      <c r="G679">
        <v>10.6045</v>
      </c>
      <c r="H679">
        <v>0</v>
      </c>
      <c r="I679">
        <v>0</v>
      </c>
      <c r="J679">
        <v>0</v>
      </c>
    </row>
    <row r="680" spans="1:10" x14ac:dyDescent="0.35">
      <c r="A680" s="21" t="str">
        <f>B461&amp;C677&amp;D680</f>
        <v>PENETRACION (%).Pastas Ing.LEVANTE</v>
      </c>
      <c r="B680">
        <v>0</v>
      </c>
      <c r="C680">
        <v>0</v>
      </c>
      <c r="D680" t="s">
        <v>149</v>
      </c>
      <c r="E680">
        <v>7.270715</v>
      </c>
      <c r="F680">
        <v>3.6112790000000001</v>
      </c>
      <c r="G680">
        <v>5.1504599999999998</v>
      </c>
      <c r="H680">
        <v>0</v>
      </c>
      <c r="I680">
        <v>0</v>
      </c>
      <c r="J680">
        <v>0</v>
      </c>
    </row>
    <row r="681" spans="1:10" x14ac:dyDescent="0.35">
      <c r="A681" s="21" t="str">
        <f>B461&amp;C677&amp;D681</f>
        <v>PENETRACION (%).Pastas Ing.ANDALUCIA</v>
      </c>
      <c r="B681">
        <v>0</v>
      </c>
      <c r="C681">
        <v>0</v>
      </c>
      <c r="D681" t="s">
        <v>150</v>
      </c>
      <c r="E681">
        <v>3.088876</v>
      </c>
      <c r="F681">
        <v>3.1499510000000002</v>
      </c>
      <c r="G681">
        <v>3.4811719999999999</v>
      </c>
      <c r="H681">
        <v>0</v>
      </c>
      <c r="I681">
        <v>0</v>
      </c>
      <c r="J681">
        <v>0</v>
      </c>
    </row>
    <row r="682" spans="1:10" x14ac:dyDescent="0.35">
      <c r="A682" s="21" t="str">
        <f>B461&amp;C677&amp;D682</f>
        <v>PENETRACION (%).Pastas Ing.MDD AM</v>
      </c>
      <c r="B682">
        <v>0</v>
      </c>
      <c r="C682">
        <v>0</v>
      </c>
      <c r="D682" t="s">
        <v>151</v>
      </c>
      <c r="E682">
        <v>4.6169770000000003</v>
      </c>
      <c r="F682">
        <v>11.831390000000001</v>
      </c>
      <c r="G682">
        <v>5.7997399999999999</v>
      </c>
      <c r="H682">
        <v>0</v>
      </c>
      <c r="I682">
        <v>0</v>
      </c>
      <c r="J682">
        <v>0</v>
      </c>
    </row>
    <row r="683" spans="1:10" x14ac:dyDescent="0.35">
      <c r="A683" s="21" t="str">
        <f>B461&amp;C677&amp;D683</f>
        <v>PENETRACION (%).Pastas Ing.RTO CENTRO</v>
      </c>
      <c r="B683">
        <v>0</v>
      </c>
      <c r="C683">
        <v>0</v>
      </c>
      <c r="D683" t="s">
        <v>152</v>
      </c>
      <c r="E683">
        <v>2.5132680000000001</v>
      </c>
      <c r="F683">
        <v>2.4199099999999998</v>
      </c>
      <c r="G683">
        <v>2.5130400000000002</v>
      </c>
      <c r="H683">
        <v>0</v>
      </c>
      <c r="I683">
        <v>0</v>
      </c>
      <c r="J683">
        <v>0</v>
      </c>
    </row>
    <row r="684" spans="1:10" x14ac:dyDescent="0.35">
      <c r="A684" s="21" t="str">
        <f>B461&amp;C677&amp;D684</f>
        <v>PENETRACION (%).Pastas Ing.NORTE-CENTRO</v>
      </c>
      <c r="B684">
        <v>0</v>
      </c>
      <c r="C684">
        <v>0</v>
      </c>
      <c r="D684" t="s">
        <v>153</v>
      </c>
      <c r="E684">
        <v>2.0402089999999999</v>
      </c>
      <c r="F684">
        <v>2.728145</v>
      </c>
      <c r="G684">
        <v>3.103364</v>
      </c>
      <c r="H684">
        <v>0</v>
      </c>
      <c r="I684">
        <v>0</v>
      </c>
      <c r="J684">
        <v>0</v>
      </c>
    </row>
    <row r="685" spans="1:10" x14ac:dyDescent="0.35">
      <c r="A685" s="21" t="str">
        <f>B461&amp;C677&amp;D685</f>
        <v>PENETRACION (%).Pastas Ing.NOROESTE</v>
      </c>
      <c r="B685">
        <v>0</v>
      </c>
      <c r="C685">
        <v>0</v>
      </c>
      <c r="D685" t="s">
        <v>154</v>
      </c>
      <c r="E685">
        <v>2.3745970000000001</v>
      </c>
      <c r="F685">
        <v>3.5342349999999998</v>
      </c>
      <c r="G685">
        <v>5.7609370000000002</v>
      </c>
      <c r="H685">
        <v>0</v>
      </c>
      <c r="I685">
        <v>0</v>
      </c>
      <c r="J685">
        <v>0</v>
      </c>
    </row>
    <row r="686" spans="1:10" x14ac:dyDescent="0.35">
      <c r="A686" s="21" t="str">
        <f>B461&amp;C677&amp;D686</f>
        <v>PENETRACION (%).Pastas Ing.&lt;2MIL</v>
      </c>
      <c r="B686">
        <v>0</v>
      </c>
      <c r="C686">
        <v>0</v>
      </c>
      <c r="D686" t="s">
        <v>29</v>
      </c>
      <c r="E686">
        <v>1.5975269999999999</v>
      </c>
      <c r="F686">
        <v>2.1745359999999998</v>
      </c>
      <c r="G686">
        <v>2.9677829999999998</v>
      </c>
      <c r="H686">
        <v>0</v>
      </c>
      <c r="I686">
        <v>0</v>
      </c>
      <c r="J686">
        <v>0</v>
      </c>
    </row>
    <row r="687" spans="1:10" x14ac:dyDescent="0.35">
      <c r="A687" s="21" t="str">
        <f>B461&amp;C677&amp;D687</f>
        <v>PENETRACION (%).Pastas Ing.2-5MIL</v>
      </c>
      <c r="B687">
        <v>0</v>
      </c>
      <c r="C687">
        <v>0</v>
      </c>
      <c r="D687" t="s">
        <v>32</v>
      </c>
      <c r="E687">
        <v>1.099418</v>
      </c>
      <c r="F687">
        <v>6.5175999999999998</v>
      </c>
      <c r="G687">
        <v>5.0182729999999998</v>
      </c>
      <c r="H687">
        <v>0</v>
      </c>
      <c r="I687">
        <v>0</v>
      </c>
      <c r="J687">
        <v>0</v>
      </c>
    </row>
    <row r="688" spans="1:10" x14ac:dyDescent="0.35">
      <c r="A688" s="21" t="str">
        <f>B461&amp;C677&amp;D688</f>
        <v>PENETRACION (%).Pastas Ing.5-10MIL</v>
      </c>
      <c r="B688">
        <v>0</v>
      </c>
      <c r="C688">
        <v>0</v>
      </c>
      <c r="D688" t="s">
        <v>34</v>
      </c>
      <c r="E688">
        <v>4.2771699999999999</v>
      </c>
      <c r="F688">
        <v>5.714289</v>
      </c>
      <c r="G688">
        <v>6.5964039999999997</v>
      </c>
      <c r="H688">
        <v>0</v>
      </c>
      <c r="I688">
        <v>0</v>
      </c>
      <c r="J688">
        <v>0</v>
      </c>
    </row>
    <row r="689" spans="1:10" x14ac:dyDescent="0.35">
      <c r="A689" s="21" t="str">
        <f>B461&amp;C677&amp;D689</f>
        <v>PENETRACION (%).Pastas Ing.10-30MIL</v>
      </c>
      <c r="B689">
        <v>0</v>
      </c>
      <c r="C689">
        <v>0</v>
      </c>
      <c r="D689" t="s">
        <v>36</v>
      </c>
      <c r="E689">
        <v>7.1094059999999999</v>
      </c>
      <c r="F689">
        <v>2.0712290000000002</v>
      </c>
      <c r="G689">
        <v>7.5536180000000002</v>
      </c>
      <c r="H689">
        <v>0</v>
      </c>
      <c r="I689">
        <v>0</v>
      </c>
      <c r="J689">
        <v>0</v>
      </c>
    </row>
    <row r="690" spans="1:10" x14ac:dyDescent="0.35">
      <c r="A690" s="21" t="str">
        <f>B461&amp;C677&amp;D690</f>
        <v>PENETRACION (%).Pastas Ing.30-100MIL</v>
      </c>
      <c r="B690">
        <v>0</v>
      </c>
      <c r="C690">
        <v>0</v>
      </c>
      <c r="D690" t="s">
        <v>38</v>
      </c>
      <c r="E690">
        <v>6.3969909999999999</v>
      </c>
      <c r="F690">
        <v>7.0120459999999998</v>
      </c>
      <c r="G690">
        <v>6.5825290000000001</v>
      </c>
      <c r="H690">
        <v>0</v>
      </c>
      <c r="I690">
        <v>0</v>
      </c>
      <c r="J690">
        <v>0</v>
      </c>
    </row>
    <row r="691" spans="1:10" x14ac:dyDescent="0.35">
      <c r="A691" s="21" t="str">
        <f>B461&amp;C677&amp;D691</f>
        <v>PENETRACION (%).Pastas Ing.100-200MIL</v>
      </c>
      <c r="B691">
        <v>0</v>
      </c>
      <c r="C691">
        <v>0</v>
      </c>
      <c r="D691" t="s">
        <v>40</v>
      </c>
      <c r="E691">
        <v>2.0155439999999998</v>
      </c>
      <c r="F691">
        <v>3.2867220000000001</v>
      </c>
      <c r="G691">
        <v>2.5756030000000001</v>
      </c>
      <c r="H691">
        <v>0</v>
      </c>
      <c r="I691">
        <v>0</v>
      </c>
      <c r="J691">
        <v>0</v>
      </c>
    </row>
    <row r="692" spans="1:10" x14ac:dyDescent="0.35">
      <c r="A692" s="21" t="str">
        <f>B461&amp;C677&amp;D692</f>
        <v>PENETRACION (%).Pastas Ing.200-500MIL</v>
      </c>
      <c r="B692">
        <v>0</v>
      </c>
      <c r="C692">
        <v>0</v>
      </c>
      <c r="D692" t="s">
        <v>42</v>
      </c>
      <c r="E692">
        <v>5.04474</v>
      </c>
      <c r="F692">
        <v>3.065785</v>
      </c>
      <c r="G692">
        <v>7.0933919999999997</v>
      </c>
      <c r="H692">
        <v>0</v>
      </c>
      <c r="I692">
        <v>0</v>
      </c>
      <c r="J692">
        <v>0</v>
      </c>
    </row>
    <row r="693" spans="1:10" x14ac:dyDescent="0.35">
      <c r="A693" s="21" t="str">
        <f>B461&amp;C677&amp;D693</f>
        <v>PENETRACION (%).Pastas Ing.&gt;500MIL</v>
      </c>
      <c r="B693">
        <v>0</v>
      </c>
      <c r="C693">
        <v>0</v>
      </c>
      <c r="D693" t="s">
        <v>44</v>
      </c>
      <c r="E693">
        <v>3.0358399999999999</v>
      </c>
      <c r="F693">
        <v>6.0604839999999998</v>
      </c>
      <c r="G693">
        <v>3.033617</v>
      </c>
      <c r="H693">
        <v>0</v>
      </c>
      <c r="I693">
        <v>0</v>
      </c>
      <c r="J693">
        <v>0</v>
      </c>
    </row>
    <row r="694" spans="1:10" x14ac:dyDescent="0.35">
      <c r="A694" s="21" t="str">
        <f>B461&amp;C677&amp;D694</f>
        <v>PENETRACION (%).Pastas Ing.DE 15 A 19 AÑOS</v>
      </c>
      <c r="B694">
        <v>0</v>
      </c>
      <c r="C694">
        <v>0</v>
      </c>
      <c r="D694" t="s">
        <v>155</v>
      </c>
      <c r="E694">
        <v>0</v>
      </c>
      <c r="F694">
        <v>12.16915</v>
      </c>
      <c r="G694">
        <v>4.0920459999999999</v>
      </c>
      <c r="H694">
        <v>0</v>
      </c>
      <c r="I694">
        <v>0</v>
      </c>
      <c r="J694">
        <v>0</v>
      </c>
    </row>
    <row r="695" spans="1:10" x14ac:dyDescent="0.35">
      <c r="A695" s="21" t="str">
        <f>B461&amp;C677&amp;D695</f>
        <v>PENETRACION (%).Pastas Ing.DE 20 A 24 AÑOS</v>
      </c>
      <c r="B695">
        <v>0</v>
      </c>
      <c r="C695">
        <v>0</v>
      </c>
      <c r="D695" t="s">
        <v>156</v>
      </c>
      <c r="E695">
        <v>2.9023590000000001</v>
      </c>
      <c r="F695">
        <v>4.3871859999999998</v>
      </c>
      <c r="G695">
        <v>5.892563</v>
      </c>
      <c r="H695">
        <v>0</v>
      </c>
      <c r="I695">
        <v>0</v>
      </c>
      <c r="J695">
        <v>0</v>
      </c>
    </row>
    <row r="696" spans="1:10" x14ac:dyDescent="0.35">
      <c r="A696" s="21" t="str">
        <f>B461&amp;C677&amp;D696</f>
        <v>PENETRACION (%).Pastas Ing.DE 25 A 34 AÑOS</v>
      </c>
      <c r="B696">
        <v>0</v>
      </c>
      <c r="C696">
        <v>0</v>
      </c>
      <c r="D696" t="s">
        <v>157</v>
      </c>
      <c r="E696">
        <v>4.0024620000000004</v>
      </c>
      <c r="F696">
        <v>5.1483410000000003</v>
      </c>
      <c r="G696">
        <v>3.0998600000000001</v>
      </c>
      <c r="H696">
        <v>0</v>
      </c>
      <c r="I696">
        <v>0</v>
      </c>
      <c r="J696">
        <v>0</v>
      </c>
    </row>
    <row r="697" spans="1:10" x14ac:dyDescent="0.35">
      <c r="A697" s="21" t="str">
        <f>B461&amp;C677&amp;D697</f>
        <v>PENETRACION (%).Pastas Ing.DE 35 A 49 AÑOS</v>
      </c>
      <c r="B697">
        <v>0</v>
      </c>
      <c r="C697">
        <v>0</v>
      </c>
      <c r="D697" t="s">
        <v>158</v>
      </c>
      <c r="E697">
        <v>5.4614589999999996</v>
      </c>
      <c r="F697">
        <v>3.8584299999999998</v>
      </c>
      <c r="G697">
        <v>4.2730059999999996</v>
      </c>
      <c r="H697">
        <v>0</v>
      </c>
      <c r="I697">
        <v>0</v>
      </c>
      <c r="J697">
        <v>0</v>
      </c>
    </row>
    <row r="698" spans="1:10" x14ac:dyDescent="0.35">
      <c r="A698" s="21" t="str">
        <f>B461&amp;C677&amp;D698</f>
        <v>PENETRACION (%).Pastas Ing.DE 50 A 59 AÑOS</v>
      </c>
      <c r="B698">
        <v>0</v>
      </c>
      <c r="C698">
        <v>0</v>
      </c>
      <c r="D698" t="s">
        <v>159</v>
      </c>
      <c r="E698">
        <v>3.4903050000000002</v>
      </c>
      <c r="F698">
        <v>6.0417459999999998</v>
      </c>
      <c r="G698">
        <v>4.4969659999999996</v>
      </c>
      <c r="H698">
        <v>0</v>
      </c>
      <c r="I698">
        <v>0</v>
      </c>
      <c r="J698">
        <v>0</v>
      </c>
    </row>
    <row r="699" spans="1:10" x14ac:dyDescent="0.35">
      <c r="A699" s="21" t="str">
        <f>B461&amp;C677&amp;D699</f>
        <v>PENETRACION (%).Pastas Ing.DE 60 A 75 AÑOS</v>
      </c>
      <c r="B699">
        <v>0</v>
      </c>
      <c r="C699">
        <v>0</v>
      </c>
      <c r="D699" t="s">
        <v>160</v>
      </c>
      <c r="E699">
        <v>6.4522820000000003</v>
      </c>
      <c r="F699">
        <v>2.3443679999999998</v>
      </c>
      <c r="G699">
        <v>8.9129210000000008</v>
      </c>
      <c r="H699">
        <v>0</v>
      </c>
      <c r="I699">
        <v>0</v>
      </c>
      <c r="J699">
        <v>0</v>
      </c>
    </row>
    <row r="700" spans="1:10" x14ac:dyDescent="0.35">
      <c r="A700" s="21" t="str">
        <f>B461&amp;C677&amp;D700</f>
        <v>PENETRACION (%).Pastas Ing.ALTA Y MEDIA ALTA</v>
      </c>
      <c r="B700">
        <v>0</v>
      </c>
      <c r="C700">
        <v>0</v>
      </c>
      <c r="D700" t="s">
        <v>161</v>
      </c>
      <c r="E700">
        <v>6.2641580000000001</v>
      </c>
      <c r="F700">
        <v>9.4125960000000006</v>
      </c>
      <c r="G700">
        <v>7.9600160000000004</v>
      </c>
      <c r="H700">
        <v>0</v>
      </c>
      <c r="I700">
        <v>0</v>
      </c>
      <c r="J700">
        <v>0</v>
      </c>
    </row>
    <row r="701" spans="1:10" x14ac:dyDescent="0.35">
      <c r="A701" s="21" t="str">
        <f>B461&amp;C677&amp;D701</f>
        <v>PENETRACION (%).Pastas Ing.MEDIA</v>
      </c>
      <c r="B701">
        <v>0</v>
      </c>
      <c r="C701">
        <v>0</v>
      </c>
      <c r="D701" t="s">
        <v>162</v>
      </c>
      <c r="E701">
        <v>6.163481</v>
      </c>
      <c r="F701">
        <v>3.8553310000000001</v>
      </c>
      <c r="G701">
        <v>6.1684489999999998</v>
      </c>
      <c r="H701">
        <v>0</v>
      </c>
      <c r="I701">
        <v>0</v>
      </c>
      <c r="J701">
        <v>0</v>
      </c>
    </row>
    <row r="702" spans="1:10" x14ac:dyDescent="0.35">
      <c r="A702" s="21" t="str">
        <f>B461&amp;C677&amp;D702</f>
        <v>PENETRACION (%).Pastas Ing.MEDIA BAJA</v>
      </c>
      <c r="B702">
        <v>0</v>
      </c>
      <c r="C702">
        <v>0</v>
      </c>
      <c r="D702" t="s">
        <v>163</v>
      </c>
      <c r="E702">
        <v>3.3613059999999999</v>
      </c>
      <c r="F702">
        <v>3.9476249999999999</v>
      </c>
      <c r="G702">
        <v>4.4930940000000001</v>
      </c>
      <c r="H702">
        <v>0</v>
      </c>
      <c r="I702">
        <v>0</v>
      </c>
      <c r="J702">
        <v>0</v>
      </c>
    </row>
    <row r="703" spans="1:10" x14ac:dyDescent="0.35">
      <c r="A703" s="21" t="str">
        <f>B461&amp;C677&amp;D703</f>
        <v>PENETRACION (%).Pastas Ing.BAJA</v>
      </c>
      <c r="B703">
        <v>0</v>
      </c>
      <c r="C703">
        <v>0</v>
      </c>
      <c r="D703" t="s">
        <v>164</v>
      </c>
      <c r="E703">
        <v>1.6045780000000001</v>
      </c>
      <c r="F703">
        <v>1.883985</v>
      </c>
      <c r="G703">
        <v>1.371318</v>
      </c>
      <c r="H703">
        <v>0</v>
      </c>
      <c r="I703">
        <v>0</v>
      </c>
      <c r="J703">
        <v>0</v>
      </c>
    </row>
    <row r="704" spans="1:10" x14ac:dyDescent="0.35">
      <c r="A704" s="21" t="str">
        <f>B461&amp;C704&amp;D704</f>
        <v>PENETRACION (%).Arroz Ing.T.ESPAÑA</v>
      </c>
      <c r="B704">
        <v>0</v>
      </c>
      <c r="C704" t="s">
        <v>124</v>
      </c>
      <c r="D704" t="s">
        <v>59</v>
      </c>
      <c r="E704">
        <v>6.7103219999999997</v>
      </c>
      <c r="F704">
        <v>9.1454880000000003</v>
      </c>
      <c r="G704">
        <v>7.0271220000000003</v>
      </c>
      <c r="H704">
        <v>0</v>
      </c>
      <c r="I704">
        <v>0</v>
      </c>
      <c r="J704">
        <v>0</v>
      </c>
    </row>
    <row r="705" spans="1:10" x14ac:dyDescent="0.35">
      <c r="A705" s="21" t="str">
        <f>B461&amp;C704&amp;D705</f>
        <v>PENETRACION (%).Arroz Ing.BCN AM</v>
      </c>
      <c r="B705">
        <v>0</v>
      </c>
      <c r="C705">
        <v>0</v>
      </c>
      <c r="D705" t="s">
        <v>147</v>
      </c>
      <c r="E705">
        <v>6.3456000000000001</v>
      </c>
      <c r="F705">
        <v>11.838240000000001</v>
      </c>
      <c r="G705">
        <v>9.5716470000000005</v>
      </c>
      <c r="H705">
        <v>0</v>
      </c>
      <c r="I705">
        <v>0</v>
      </c>
      <c r="J705">
        <v>0</v>
      </c>
    </row>
    <row r="706" spans="1:10" x14ac:dyDescent="0.35">
      <c r="A706" s="21" t="str">
        <f>B461&amp;C704&amp;D706</f>
        <v>PENETRACION (%).Arroz Ing.REST.CAT ARAGON</v>
      </c>
      <c r="B706">
        <v>0</v>
      </c>
      <c r="C706">
        <v>0</v>
      </c>
      <c r="D706" t="s">
        <v>148</v>
      </c>
      <c r="E706">
        <v>6.3866379999999996</v>
      </c>
      <c r="F706">
        <v>9.4523770000000003</v>
      </c>
      <c r="G706">
        <v>7.5942420000000004</v>
      </c>
      <c r="H706">
        <v>0</v>
      </c>
      <c r="I706">
        <v>0</v>
      </c>
      <c r="J706">
        <v>0</v>
      </c>
    </row>
    <row r="707" spans="1:10" x14ac:dyDescent="0.35">
      <c r="A707" s="21" t="str">
        <f>B461&amp;C704&amp;D707</f>
        <v>PENETRACION (%).Arroz Ing.LEVANTE</v>
      </c>
      <c r="B707">
        <v>0</v>
      </c>
      <c r="C707">
        <v>0</v>
      </c>
      <c r="D707" t="s">
        <v>149</v>
      </c>
      <c r="E707">
        <v>7.0954189999999997</v>
      </c>
      <c r="F707">
        <v>11.600709999999999</v>
      </c>
      <c r="G707">
        <v>11.561</v>
      </c>
      <c r="H707">
        <v>0</v>
      </c>
      <c r="I707">
        <v>0</v>
      </c>
      <c r="J707">
        <v>0</v>
      </c>
    </row>
    <row r="708" spans="1:10" x14ac:dyDescent="0.35">
      <c r="A708" s="21" t="str">
        <f>B461&amp;C704&amp;D708</f>
        <v>PENETRACION (%).Arroz Ing.ANDALUCIA</v>
      </c>
      <c r="B708">
        <v>0</v>
      </c>
      <c r="C708">
        <v>0</v>
      </c>
      <c r="D708" t="s">
        <v>150</v>
      </c>
      <c r="E708">
        <v>5.6316730000000002</v>
      </c>
      <c r="F708">
        <v>7.2053140000000004</v>
      </c>
      <c r="G708">
        <v>3.6454610000000001</v>
      </c>
      <c r="H708">
        <v>0</v>
      </c>
      <c r="I708">
        <v>0</v>
      </c>
      <c r="J708">
        <v>0</v>
      </c>
    </row>
    <row r="709" spans="1:10" x14ac:dyDescent="0.35">
      <c r="A709" s="21" t="str">
        <f>B461&amp;C704&amp;D709</f>
        <v>PENETRACION (%).Arroz Ing.MDD AM</v>
      </c>
      <c r="B709">
        <v>0</v>
      </c>
      <c r="C709">
        <v>0</v>
      </c>
      <c r="D709" t="s">
        <v>151</v>
      </c>
      <c r="E709">
        <v>11.37626</v>
      </c>
      <c r="F709">
        <v>12.65114</v>
      </c>
      <c r="G709">
        <v>11.24305</v>
      </c>
      <c r="H709">
        <v>0</v>
      </c>
      <c r="I709">
        <v>0</v>
      </c>
      <c r="J709">
        <v>0</v>
      </c>
    </row>
    <row r="710" spans="1:10" x14ac:dyDescent="0.35">
      <c r="A710" s="21" t="str">
        <f>B461&amp;C704&amp;D710</f>
        <v>PENETRACION (%).Arroz Ing.RTO CENTRO</v>
      </c>
      <c r="B710">
        <v>0</v>
      </c>
      <c r="C710">
        <v>0</v>
      </c>
      <c r="D710" t="s">
        <v>152</v>
      </c>
      <c r="E710">
        <v>4.1493140000000004</v>
      </c>
      <c r="F710">
        <v>6.6006980000000004</v>
      </c>
      <c r="G710">
        <v>6.1022270000000001</v>
      </c>
      <c r="H710">
        <v>0</v>
      </c>
      <c r="I710">
        <v>0</v>
      </c>
      <c r="J710">
        <v>0</v>
      </c>
    </row>
    <row r="711" spans="1:10" x14ac:dyDescent="0.35">
      <c r="A711" s="21" t="str">
        <f>B461&amp;C704&amp;D711</f>
        <v>PENETRACION (%).Arroz Ing.NORTE-CENTRO</v>
      </c>
      <c r="B711">
        <v>0</v>
      </c>
      <c r="C711">
        <v>0</v>
      </c>
      <c r="D711" t="s">
        <v>153</v>
      </c>
      <c r="E711">
        <v>10.97696</v>
      </c>
      <c r="F711">
        <v>7.4970920000000003</v>
      </c>
      <c r="G711">
        <v>4.4874140000000002</v>
      </c>
      <c r="H711">
        <v>0</v>
      </c>
      <c r="I711">
        <v>0</v>
      </c>
      <c r="J711">
        <v>0</v>
      </c>
    </row>
    <row r="712" spans="1:10" x14ac:dyDescent="0.35">
      <c r="A712" s="21" t="str">
        <f>B461&amp;C704&amp;D712</f>
        <v>PENETRACION (%).Arroz Ing.NOROESTE</v>
      </c>
      <c r="B712">
        <v>0</v>
      </c>
      <c r="C712">
        <v>0</v>
      </c>
      <c r="D712" t="s">
        <v>154</v>
      </c>
      <c r="E712">
        <v>3.8530440000000001</v>
      </c>
      <c r="F712">
        <v>8.3878979999999999</v>
      </c>
      <c r="G712">
        <v>5.3755420000000003</v>
      </c>
      <c r="H712">
        <v>0</v>
      </c>
      <c r="I712">
        <v>0</v>
      </c>
      <c r="J712">
        <v>0</v>
      </c>
    </row>
    <row r="713" spans="1:10" x14ac:dyDescent="0.35">
      <c r="A713" s="21" t="str">
        <f>B461&amp;C704&amp;D713</f>
        <v>PENETRACION (%).Arroz Ing.&lt;2MIL</v>
      </c>
      <c r="B713">
        <v>0</v>
      </c>
      <c r="C713">
        <v>0</v>
      </c>
      <c r="D713" t="s">
        <v>29</v>
      </c>
      <c r="E713">
        <v>2.662696</v>
      </c>
      <c r="F713">
        <v>4.5685560000000001</v>
      </c>
      <c r="G713">
        <v>6.9501489999999997</v>
      </c>
      <c r="H713">
        <v>0</v>
      </c>
      <c r="I713">
        <v>0</v>
      </c>
      <c r="J713">
        <v>0</v>
      </c>
    </row>
    <row r="714" spans="1:10" x14ac:dyDescent="0.35">
      <c r="A714" s="21" t="str">
        <f>B461&amp;C704&amp;D714</f>
        <v>PENETRACION (%).Arroz Ing.2-5MIL</v>
      </c>
      <c r="B714">
        <v>0</v>
      </c>
      <c r="C714">
        <v>0</v>
      </c>
      <c r="D714" t="s">
        <v>32</v>
      </c>
      <c r="E714">
        <v>12.21842</v>
      </c>
      <c r="F714">
        <v>14.03008</v>
      </c>
      <c r="G714">
        <v>9.2078240000000005</v>
      </c>
      <c r="H714">
        <v>0</v>
      </c>
      <c r="I714">
        <v>0</v>
      </c>
      <c r="J714">
        <v>0</v>
      </c>
    </row>
    <row r="715" spans="1:10" x14ac:dyDescent="0.35">
      <c r="A715" s="21" t="str">
        <f>B461&amp;C704&amp;D715</f>
        <v>PENETRACION (%).Arroz Ing.5-10MIL</v>
      </c>
      <c r="B715">
        <v>0</v>
      </c>
      <c r="C715">
        <v>0</v>
      </c>
      <c r="D715" t="s">
        <v>34</v>
      </c>
      <c r="E715">
        <v>3.782775</v>
      </c>
      <c r="F715">
        <v>10.09276</v>
      </c>
      <c r="G715">
        <v>7.0991369999999998</v>
      </c>
      <c r="H715">
        <v>0</v>
      </c>
      <c r="I715">
        <v>0</v>
      </c>
      <c r="J715">
        <v>0</v>
      </c>
    </row>
    <row r="716" spans="1:10" x14ac:dyDescent="0.35">
      <c r="A716" s="21" t="str">
        <f>B461&amp;C704&amp;D716</f>
        <v>PENETRACION (%).Arroz Ing.10-30MIL</v>
      </c>
      <c r="B716">
        <v>0</v>
      </c>
      <c r="C716">
        <v>0</v>
      </c>
      <c r="D716" t="s">
        <v>36</v>
      </c>
      <c r="E716">
        <v>5.0151810000000001</v>
      </c>
      <c r="F716">
        <v>11.558350000000001</v>
      </c>
      <c r="G716">
        <v>6.5123449999999998</v>
      </c>
      <c r="H716">
        <v>0</v>
      </c>
      <c r="I716">
        <v>0</v>
      </c>
      <c r="J716">
        <v>0</v>
      </c>
    </row>
    <row r="717" spans="1:10" x14ac:dyDescent="0.35">
      <c r="A717" s="21" t="str">
        <f>B461&amp;C704&amp;D717</f>
        <v>PENETRACION (%).Arroz Ing.30-100MIL</v>
      </c>
      <c r="B717">
        <v>0</v>
      </c>
      <c r="C717">
        <v>0</v>
      </c>
      <c r="D717" t="s">
        <v>38</v>
      </c>
      <c r="E717">
        <v>8.1356400000000004</v>
      </c>
      <c r="F717">
        <v>9.9445540000000001</v>
      </c>
      <c r="G717">
        <v>5.4358060000000004</v>
      </c>
      <c r="H717">
        <v>0</v>
      </c>
      <c r="I717">
        <v>0</v>
      </c>
      <c r="J717">
        <v>0</v>
      </c>
    </row>
    <row r="718" spans="1:10" x14ac:dyDescent="0.35">
      <c r="A718" s="21" t="str">
        <f>B461&amp;C704&amp;D718</f>
        <v>PENETRACION (%).Arroz Ing.100-200MIL</v>
      </c>
      <c r="B718">
        <v>0</v>
      </c>
      <c r="C718">
        <v>0</v>
      </c>
      <c r="D718" t="s">
        <v>40</v>
      </c>
      <c r="E718">
        <v>7.3785100000000003</v>
      </c>
      <c r="F718">
        <v>4.3474750000000002</v>
      </c>
      <c r="G718">
        <v>6.7446029999999997</v>
      </c>
      <c r="H718">
        <v>0</v>
      </c>
      <c r="I718">
        <v>0</v>
      </c>
      <c r="J718">
        <v>0</v>
      </c>
    </row>
    <row r="719" spans="1:10" x14ac:dyDescent="0.35">
      <c r="A719" s="21" t="str">
        <f>B461&amp;C704&amp;D719</f>
        <v>PENETRACION (%).Arroz Ing.200-500MIL</v>
      </c>
      <c r="B719">
        <v>0</v>
      </c>
      <c r="C719">
        <v>0</v>
      </c>
      <c r="D719" t="s">
        <v>42</v>
      </c>
      <c r="E719">
        <v>4.8998939999999997</v>
      </c>
      <c r="F719">
        <v>10.03383</v>
      </c>
      <c r="G719">
        <v>11.67276</v>
      </c>
      <c r="H719">
        <v>0</v>
      </c>
      <c r="I719">
        <v>0</v>
      </c>
      <c r="J719">
        <v>0</v>
      </c>
    </row>
    <row r="720" spans="1:10" x14ac:dyDescent="0.35">
      <c r="A720" s="21" t="str">
        <f>B461&amp;C704&amp;D720</f>
        <v>PENETRACION (%).Arroz Ing.&gt;500MIL</v>
      </c>
      <c r="B720">
        <v>0</v>
      </c>
      <c r="C720">
        <v>0</v>
      </c>
      <c r="D720" t="s">
        <v>44</v>
      </c>
      <c r="E720">
        <v>9.7563180000000003</v>
      </c>
      <c r="F720">
        <v>8.1342820000000007</v>
      </c>
      <c r="G720">
        <v>6.7943850000000001</v>
      </c>
      <c r="H720">
        <v>0</v>
      </c>
      <c r="I720">
        <v>0</v>
      </c>
      <c r="J720">
        <v>0</v>
      </c>
    </row>
    <row r="721" spans="1:10" x14ac:dyDescent="0.35">
      <c r="A721" s="21" t="str">
        <f>B461&amp;C704&amp;D721</f>
        <v>PENETRACION (%).Arroz Ing.DE 15 A 19 AÑOS</v>
      </c>
      <c r="B721">
        <v>0</v>
      </c>
      <c r="C721">
        <v>0</v>
      </c>
      <c r="D721" t="s">
        <v>155</v>
      </c>
      <c r="E721">
        <v>1.1631579999999999</v>
      </c>
      <c r="F721">
        <v>7.824776</v>
      </c>
      <c r="G721">
        <v>0</v>
      </c>
      <c r="H721">
        <v>0</v>
      </c>
      <c r="I721">
        <v>0</v>
      </c>
      <c r="J721">
        <v>0</v>
      </c>
    </row>
    <row r="722" spans="1:10" x14ac:dyDescent="0.35">
      <c r="A722" s="21" t="str">
        <f>B461&amp;C704&amp;D722</f>
        <v>PENETRACION (%).Arroz Ing.DE 20 A 24 AÑOS</v>
      </c>
      <c r="B722">
        <v>0</v>
      </c>
      <c r="C722">
        <v>0</v>
      </c>
      <c r="D722" t="s">
        <v>156</v>
      </c>
      <c r="E722">
        <v>5.5925969999999996</v>
      </c>
      <c r="F722">
        <v>8.7179909999999996</v>
      </c>
      <c r="G722">
        <v>5.9791460000000001</v>
      </c>
      <c r="H722">
        <v>0</v>
      </c>
      <c r="I722">
        <v>0</v>
      </c>
      <c r="J722">
        <v>0</v>
      </c>
    </row>
    <row r="723" spans="1:10" x14ac:dyDescent="0.35">
      <c r="A723" s="21" t="str">
        <f>B461&amp;C704&amp;D723</f>
        <v>PENETRACION (%).Arroz Ing.DE 25 A 34 AÑOS</v>
      </c>
      <c r="B723">
        <v>0</v>
      </c>
      <c r="C723">
        <v>0</v>
      </c>
      <c r="D723" t="s">
        <v>157</v>
      </c>
      <c r="E723">
        <v>9.1985840000000003</v>
      </c>
      <c r="F723">
        <v>7.2163899999999996</v>
      </c>
      <c r="G723">
        <v>5.1877829999999996</v>
      </c>
      <c r="H723">
        <v>0</v>
      </c>
      <c r="I723">
        <v>0</v>
      </c>
      <c r="J723">
        <v>0</v>
      </c>
    </row>
    <row r="724" spans="1:10" x14ac:dyDescent="0.35">
      <c r="A724" s="21" t="str">
        <f>B461&amp;C704&amp;D724</f>
        <v>PENETRACION (%).Arroz Ing.DE 35 A 49 AÑOS</v>
      </c>
      <c r="B724">
        <v>0</v>
      </c>
      <c r="C724">
        <v>0</v>
      </c>
      <c r="D724" t="s">
        <v>158</v>
      </c>
      <c r="E724">
        <v>5.1001310000000002</v>
      </c>
      <c r="F724">
        <v>9.6097339999999996</v>
      </c>
      <c r="G724">
        <v>6.2442260000000003</v>
      </c>
      <c r="H724">
        <v>0</v>
      </c>
      <c r="I724">
        <v>0</v>
      </c>
      <c r="J724">
        <v>0</v>
      </c>
    </row>
    <row r="725" spans="1:10" x14ac:dyDescent="0.35">
      <c r="A725" s="21" t="str">
        <f>B461&amp;C704&amp;D725</f>
        <v>PENETRACION (%).Arroz Ing.DE 50 A 59 AÑOS</v>
      </c>
      <c r="B725">
        <v>0</v>
      </c>
      <c r="C725">
        <v>0</v>
      </c>
      <c r="D725" t="s">
        <v>159</v>
      </c>
      <c r="E725">
        <v>9.0681309999999993</v>
      </c>
      <c r="F725">
        <v>10.98945</v>
      </c>
      <c r="G725">
        <v>5.969176</v>
      </c>
      <c r="H725">
        <v>0</v>
      </c>
      <c r="I725">
        <v>0</v>
      </c>
      <c r="J725">
        <v>0</v>
      </c>
    </row>
    <row r="726" spans="1:10" x14ac:dyDescent="0.35">
      <c r="A726" s="21" t="str">
        <f>B461&amp;C704&amp;D726</f>
        <v>PENETRACION (%).Arroz Ing.DE 60 A 75 AÑOS</v>
      </c>
      <c r="B726">
        <v>0</v>
      </c>
      <c r="C726">
        <v>0</v>
      </c>
      <c r="D726" t="s">
        <v>160</v>
      </c>
      <c r="E726">
        <v>10.845689999999999</v>
      </c>
      <c r="F726">
        <v>8.4591770000000004</v>
      </c>
      <c r="G726">
        <v>14.94557</v>
      </c>
      <c r="H726">
        <v>0</v>
      </c>
      <c r="I726">
        <v>0</v>
      </c>
      <c r="J726">
        <v>0</v>
      </c>
    </row>
    <row r="727" spans="1:10" x14ac:dyDescent="0.35">
      <c r="A727" s="21" t="str">
        <f>B461&amp;C704&amp;D727</f>
        <v>PENETRACION (%).Arroz Ing.ALTA Y MEDIA ALTA</v>
      </c>
      <c r="B727">
        <v>0</v>
      </c>
      <c r="C727">
        <v>0</v>
      </c>
      <c r="D727" t="s">
        <v>161</v>
      </c>
      <c r="E727">
        <v>7.189514</v>
      </c>
      <c r="F727">
        <v>12.798780000000001</v>
      </c>
      <c r="G727">
        <v>11.88998</v>
      </c>
      <c r="H727">
        <v>0</v>
      </c>
      <c r="I727">
        <v>0</v>
      </c>
      <c r="J727">
        <v>0</v>
      </c>
    </row>
    <row r="728" spans="1:10" x14ac:dyDescent="0.35">
      <c r="A728" s="21" t="str">
        <f>B461&amp;C704&amp;D728</f>
        <v>PENETRACION (%).Arroz Ing.MEDIA</v>
      </c>
      <c r="B728">
        <v>0</v>
      </c>
      <c r="C728">
        <v>0</v>
      </c>
      <c r="D728" t="s">
        <v>162</v>
      </c>
      <c r="E728">
        <v>8.4898910000000001</v>
      </c>
      <c r="F728">
        <v>7.4205420000000002</v>
      </c>
      <c r="G728">
        <v>6.5067709999999996</v>
      </c>
      <c r="H728">
        <v>0</v>
      </c>
      <c r="I728">
        <v>0</v>
      </c>
      <c r="J728">
        <v>0</v>
      </c>
    </row>
    <row r="729" spans="1:10" x14ac:dyDescent="0.35">
      <c r="A729" s="21" t="str">
        <f>B461&amp;C704&amp;D729</f>
        <v>PENETRACION (%).Arroz Ing.MEDIA BAJA</v>
      </c>
      <c r="B729">
        <v>0</v>
      </c>
      <c r="C729">
        <v>0</v>
      </c>
      <c r="D729" t="s">
        <v>163</v>
      </c>
      <c r="E729">
        <v>6.3173060000000003</v>
      </c>
      <c r="F729">
        <v>9.9807989999999993</v>
      </c>
      <c r="G729">
        <v>7.8445369999999999</v>
      </c>
      <c r="H729">
        <v>0</v>
      </c>
      <c r="I729">
        <v>0</v>
      </c>
      <c r="J729">
        <v>0</v>
      </c>
    </row>
    <row r="730" spans="1:10" x14ac:dyDescent="0.35">
      <c r="A730" s="21" t="str">
        <f>B461&amp;C704&amp;D730</f>
        <v>PENETRACION (%).Arroz Ing.BAJA</v>
      </c>
      <c r="B730">
        <v>0</v>
      </c>
      <c r="C730">
        <v>0</v>
      </c>
      <c r="D730" t="s">
        <v>164</v>
      </c>
      <c r="E730">
        <v>4.613588</v>
      </c>
      <c r="F730">
        <v>8.2301979999999997</v>
      </c>
      <c r="G730">
        <v>2.6107339999999999</v>
      </c>
      <c r="H730">
        <v>0</v>
      </c>
      <c r="I730">
        <v>0</v>
      </c>
      <c r="J730">
        <v>0</v>
      </c>
    </row>
    <row r="731" spans="1:10" x14ac:dyDescent="0.35">
      <c r="A731" s="21" t="str">
        <f>B461&amp;C731&amp;D731</f>
        <v>PENETRACION (%).Legumbres Ing.T.ESPAÑA</v>
      </c>
      <c r="B731">
        <v>0</v>
      </c>
      <c r="C731" t="s">
        <v>125</v>
      </c>
      <c r="D731" t="s">
        <v>59</v>
      </c>
      <c r="E731">
        <v>1.4093119999999999</v>
      </c>
      <c r="F731">
        <v>1.6178760000000001</v>
      </c>
      <c r="G731">
        <v>1.4059569999999999</v>
      </c>
      <c r="H731">
        <v>0</v>
      </c>
      <c r="I731">
        <v>0</v>
      </c>
      <c r="J731">
        <v>0</v>
      </c>
    </row>
    <row r="732" spans="1:10" x14ac:dyDescent="0.35">
      <c r="A732" s="21" t="str">
        <f>B461&amp;C731&amp;D732</f>
        <v>PENETRACION (%).Legumbres Ing.BCN AM</v>
      </c>
      <c r="B732">
        <v>0</v>
      </c>
      <c r="C732">
        <v>0</v>
      </c>
      <c r="D732" t="s">
        <v>147</v>
      </c>
      <c r="E732">
        <v>1.3498779999999999</v>
      </c>
      <c r="F732">
        <v>3.3996659999999999</v>
      </c>
      <c r="G732">
        <v>1.1577470000000001</v>
      </c>
      <c r="H732">
        <v>0</v>
      </c>
      <c r="I732">
        <v>0</v>
      </c>
      <c r="J732">
        <v>0</v>
      </c>
    </row>
    <row r="733" spans="1:10" x14ac:dyDescent="0.35">
      <c r="A733" s="21" t="str">
        <f>B461&amp;C731&amp;D733</f>
        <v>PENETRACION (%).Legumbres Ing.REST.CAT ARAGON</v>
      </c>
      <c r="B733">
        <v>0</v>
      </c>
      <c r="C733">
        <v>0</v>
      </c>
      <c r="D733" t="s">
        <v>148</v>
      </c>
      <c r="E733">
        <v>2.9366310000000002</v>
      </c>
      <c r="F733">
        <v>1.772851</v>
      </c>
      <c r="G733">
        <v>2.3497949999999999</v>
      </c>
      <c r="H733">
        <v>0</v>
      </c>
      <c r="I733">
        <v>0</v>
      </c>
      <c r="J733">
        <v>0</v>
      </c>
    </row>
    <row r="734" spans="1:10" x14ac:dyDescent="0.35">
      <c r="A734" s="21" t="str">
        <f>B461&amp;C731&amp;D734</f>
        <v>PENETRACION (%).Legumbres Ing.LEVANTE</v>
      </c>
      <c r="B734">
        <v>0</v>
      </c>
      <c r="C734">
        <v>0</v>
      </c>
      <c r="D734" t="s">
        <v>149</v>
      </c>
      <c r="E734">
        <v>1.0018389999999999</v>
      </c>
      <c r="F734">
        <v>0.88472189999999995</v>
      </c>
      <c r="G734">
        <v>0.90181770000000006</v>
      </c>
      <c r="H734">
        <v>0</v>
      </c>
      <c r="I734">
        <v>0</v>
      </c>
      <c r="J734">
        <v>0</v>
      </c>
    </row>
    <row r="735" spans="1:10" x14ac:dyDescent="0.35">
      <c r="A735" s="21" t="str">
        <f>B461&amp;C731&amp;D735</f>
        <v>PENETRACION (%).Legumbres Ing.ANDALUCIA</v>
      </c>
      <c r="B735">
        <v>0</v>
      </c>
      <c r="C735">
        <v>0</v>
      </c>
      <c r="D735" t="s">
        <v>150</v>
      </c>
      <c r="E735">
        <v>1.1541980000000001</v>
      </c>
      <c r="F735">
        <v>0.26926149999999999</v>
      </c>
      <c r="G735">
        <v>0.3498135</v>
      </c>
      <c r="H735">
        <v>0</v>
      </c>
      <c r="I735">
        <v>0</v>
      </c>
      <c r="J735">
        <v>0</v>
      </c>
    </row>
    <row r="736" spans="1:10" x14ac:dyDescent="0.35">
      <c r="A736" s="21" t="str">
        <f>B461&amp;C731&amp;D736</f>
        <v>PENETRACION (%).Legumbres Ing.MDD AM</v>
      </c>
      <c r="B736">
        <v>0</v>
      </c>
      <c r="C736">
        <v>0</v>
      </c>
      <c r="D736" t="s">
        <v>151</v>
      </c>
      <c r="E736">
        <v>1.5070429999999999</v>
      </c>
      <c r="F736">
        <v>2.972934</v>
      </c>
      <c r="G736">
        <v>1.362276</v>
      </c>
      <c r="H736">
        <v>0</v>
      </c>
      <c r="I736">
        <v>0</v>
      </c>
      <c r="J736">
        <v>0</v>
      </c>
    </row>
    <row r="737" spans="1:10" x14ac:dyDescent="0.35">
      <c r="A737" s="21" t="str">
        <f>B461&amp;C731&amp;D737</f>
        <v>PENETRACION (%).Legumbres Ing.RTO CENTRO</v>
      </c>
      <c r="B737">
        <v>0</v>
      </c>
      <c r="C737">
        <v>0</v>
      </c>
      <c r="D737" t="s">
        <v>152</v>
      </c>
      <c r="E737">
        <v>1.0874250000000001</v>
      </c>
      <c r="F737">
        <v>0.30214200000000002</v>
      </c>
      <c r="G737">
        <v>0.38736549999999997</v>
      </c>
      <c r="H737">
        <v>0</v>
      </c>
      <c r="I737">
        <v>0</v>
      </c>
      <c r="J737">
        <v>0</v>
      </c>
    </row>
    <row r="738" spans="1:10" x14ac:dyDescent="0.35">
      <c r="A738" s="21" t="str">
        <f>B461&amp;C731&amp;D738</f>
        <v>PENETRACION (%).Legumbres Ing.NORTE-CENTRO</v>
      </c>
      <c r="B738">
        <v>0</v>
      </c>
      <c r="C738">
        <v>0</v>
      </c>
      <c r="D738" t="s">
        <v>153</v>
      </c>
      <c r="E738">
        <v>0.4027116</v>
      </c>
      <c r="F738">
        <v>2.1554700000000002</v>
      </c>
      <c r="G738">
        <v>0</v>
      </c>
      <c r="H738">
        <v>0</v>
      </c>
      <c r="I738">
        <v>0</v>
      </c>
      <c r="J738">
        <v>0</v>
      </c>
    </row>
    <row r="739" spans="1:10" x14ac:dyDescent="0.35">
      <c r="A739" s="21" t="str">
        <f>B461&amp;C731&amp;D739</f>
        <v>PENETRACION (%).Legumbres Ing.NOROESTE</v>
      </c>
      <c r="B739">
        <v>0</v>
      </c>
      <c r="C739">
        <v>0</v>
      </c>
      <c r="D739" t="s">
        <v>154</v>
      </c>
      <c r="E739">
        <v>3.2824900000000001</v>
      </c>
      <c r="F739">
        <v>3.1783589999999999</v>
      </c>
      <c r="G739">
        <v>5.798381</v>
      </c>
      <c r="H739">
        <v>0</v>
      </c>
      <c r="I739">
        <v>0</v>
      </c>
      <c r="J739">
        <v>0</v>
      </c>
    </row>
    <row r="740" spans="1:10" x14ac:dyDescent="0.35">
      <c r="A740" s="21" t="str">
        <f>B461&amp;C731&amp;D740</f>
        <v>PENETRACION (%).Legumbres Ing.&lt;2MIL</v>
      </c>
      <c r="B740">
        <v>0</v>
      </c>
      <c r="C740">
        <v>0</v>
      </c>
      <c r="D740" t="s">
        <v>29</v>
      </c>
      <c r="E740">
        <v>2.8593799999999998</v>
      </c>
      <c r="F740">
        <v>0</v>
      </c>
      <c r="G740">
        <v>0</v>
      </c>
      <c r="H740">
        <v>0</v>
      </c>
      <c r="I740">
        <v>0</v>
      </c>
      <c r="J740">
        <v>0</v>
      </c>
    </row>
    <row r="741" spans="1:10" x14ac:dyDescent="0.35">
      <c r="A741" s="21" t="str">
        <f>B461&amp;C731&amp;D741</f>
        <v>PENETRACION (%).Legumbres Ing.2-5MIL</v>
      </c>
      <c r="B741">
        <v>0</v>
      </c>
      <c r="C741">
        <v>0</v>
      </c>
      <c r="D741" t="s">
        <v>32</v>
      </c>
      <c r="E741">
        <v>2.4665240000000002</v>
      </c>
      <c r="F741">
        <v>1.463713</v>
      </c>
      <c r="G741">
        <v>1.730683</v>
      </c>
      <c r="H741">
        <v>0</v>
      </c>
      <c r="I741">
        <v>0</v>
      </c>
      <c r="J741">
        <v>0</v>
      </c>
    </row>
    <row r="742" spans="1:10" x14ac:dyDescent="0.35">
      <c r="A742" s="21" t="str">
        <f>B461&amp;C731&amp;D742</f>
        <v>PENETRACION (%).Legumbres Ing.5-10MIL</v>
      </c>
      <c r="B742">
        <v>0</v>
      </c>
      <c r="C742">
        <v>0</v>
      </c>
      <c r="D742" t="s">
        <v>34</v>
      </c>
      <c r="E742">
        <v>2.1385429999999999</v>
      </c>
      <c r="F742">
        <v>0.91500700000000001</v>
      </c>
      <c r="G742">
        <v>0</v>
      </c>
      <c r="H742">
        <v>0</v>
      </c>
      <c r="I742">
        <v>0</v>
      </c>
      <c r="J742">
        <v>0</v>
      </c>
    </row>
    <row r="743" spans="1:10" x14ac:dyDescent="0.35">
      <c r="A743" s="21" t="str">
        <f>B461&amp;C731&amp;D743</f>
        <v>PENETRACION (%).Legumbres Ing.10-30MIL</v>
      </c>
      <c r="B743">
        <v>0</v>
      </c>
      <c r="C743">
        <v>0</v>
      </c>
      <c r="D743" t="s">
        <v>36</v>
      </c>
      <c r="E743">
        <v>1.2241869999999999</v>
      </c>
      <c r="F743">
        <v>2.842276</v>
      </c>
      <c r="G743">
        <v>0.79713290000000003</v>
      </c>
      <c r="H743">
        <v>0</v>
      </c>
      <c r="I743">
        <v>0</v>
      </c>
      <c r="J743">
        <v>0</v>
      </c>
    </row>
    <row r="744" spans="1:10" x14ac:dyDescent="0.35">
      <c r="A744" s="21" t="str">
        <f>B461&amp;C731&amp;D744</f>
        <v>PENETRACION (%).Legumbres Ing.30-100MIL</v>
      </c>
      <c r="B744">
        <v>0</v>
      </c>
      <c r="C744">
        <v>0</v>
      </c>
      <c r="D744" t="s">
        <v>38</v>
      </c>
      <c r="E744">
        <v>0.66946720000000004</v>
      </c>
      <c r="F744">
        <v>1.6636880000000001</v>
      </c>
      <c r="G744">
        <v>1.0485819999999999</v>
      </c>
      <c r="H744">
        <v>0</v>
      </c>
      <c r="I744">
        <v>0</v>
      </c>
      <c r="J744">
        <v>0</v>
      </c>
    </row>
    <row r="745" spans="1:10" x14ac:dyDescent="0.35">
      <c r="A745" s="21" t="str">
        <f>B461&amp;C731&amp;D745</f>
        <v>PENETRACION (%).Legumbres Ing.100-200MIL</v>
      </c>
      <c r="B745">
        <v>0</v>
      </c>
      <c r="C745">
        <v>0</v>
      </c>
      <c r="D745" t="s">
        <v>40</v>
      </c>
      <c r="E745">
        <v>1.250848</v>
      </c>
      <c r="F745">
        <v>0.89394609999999997</v>
      </c>
      <c r="G745">
        <v>4.4414759999999998</v>
      </c>
      <c r="H745">
        <v>0</v>
      </c>
      <c r="I745">
        <v>0</v>
      </c>
      <c r="J745">
        <v>0</v>
      </c>
    </row>
    <row r="746" spans="1:10" x14ac:dyDescent="0.35">
      <c r="A746" s="21" t="str">
        <f>B461&amp;C731&amp;D746</f>
        <v>PENETRACION (%).Legumbres Ing.200-500MIL</v>
      </c>
      <c r="B746">
        <v>0</v>
      </c>
      <c r="C746">
        <v>0</v>
      </c>
      <c r="D746" t="s">
        <v>42</v>
      </c>
      <c r="E746">
        <v>1.92536</v>
      </c>
      <c r="F746">
        <v>1.1780919999999999</v>
      </c>
      <c r="G746">
        <v>2.066093</v>
      </c>
      <c r="H746">
        <v>0</v>
      </c>
      <c r="I746">
        <v>0</v>
      </c>
      <c r="J746">
        <v>0</v>
      </c>
    </row>
    <row r="747" spans="1:10" x14ac:dyDescent="0.35">
      <c r="A747" s="21" t="str">
        <f>B461&amp;C731&amp;D747</f>
        <v>PENETRACION (%).Legumbres Ing.&gt;500MIL</v>
      </c>
      <c r="B747">
        <v>0</v>
      </c>
      <c r="C747">
        <v>0</v>
      </c>
      <c r="D747" t="s">
        <v>44</v>
      </c>
      <c r="E747">
        <v>1.8121940000000001</v>
      </c>
      <c r="F747">
        <v>2.6949909999999999</v>
      </c>
      <c r="G747">
        <v>1.010408</v>
      </c>
      <c r="H747">
        <v>0</v>
      </c>
      <c r="I747">
        <v>0</v>
      </c>
      <c r="J747">
        <v>0</v>
      </c>
    </row>
    <row r="748" spans="1:10" x14ac:dyDescent="0.35">
      <c r="A748" s="21" t="str">
        <f>B461&amp;C731&amp;D748</f>
        <v>PENETRACION (%).Legumbres Ing.DE 15 A 19 AÑOS</v>
      </c>
      <c r="B748">
        <v>0</v>
      </c>
      <c r="C748">
        <v>0</v>
      </c>
      <c r="D748" t="s">
        <v>155</v>
      </c>
      <c r="E748">
        <v>0</v>
      </c>
      <c r="F748">
        <v>0</v>
      </c>
      <c r="G748">
        <v>0</v>
      </c>
      <c r="H748">
        <v>0</v>
      </c>
      <c r="I748">
        <v>0</v>
      </c>
      <c r="J748">
        <v>0</v>
      </c>
    </row>
    <row r="749" spans="1:10" x14ac:dyDescent="0.35">
      <c r="A749" s="21" t="str">
        <f>B461&amp;C731&amp;D749</f>
        <v>PENETRACION (%).Legumbres Ing.DE 20 A 24 AÑOS</v>
      </c>
      <c r="B749">
        <v>0</v>
      </c>
      <c r="C749">
        <v>0</v>
      </c>
      <c r="D749" t="s">
        <v>156</v>
      </c>
      <c r="E749">
        <v>0.23677519999999999</v>
      </c>
      <c r="F749">
        <v>1.279352</v>
      </c>
      <c r="G749">
        <v>0.60304369999999996</v>
      </c>
      <c r="H749">
        <v>0</v>
      </c>
      <c r="I749">
        <v>0</v>
      </c>
      <c r="J749">
        <v>0</v>
      </c>
    </row>
    <row r="750" spans="1:10" x14ac:dyDescent="0.35">
      <c r="A750" s="21" t="str">
        <f>B461&amp;C731&amp;D750</f>
        <v>PENETRACION (%).Legumbres Ing.DE 25 A 34 AÑOS</v>
      </c>
      <c r="B750">
        <v>0</v>
      </c>
      <c r="C750">
        <v>0</v>
      </c>
      <c r="D750" t="s">
        <v>157</v>
      </c>
      <c r="E750">
        <v>1.118214</v>
      </c>
      <c r="F750">
        <v>1.8869320000000001</v>
      </c>
      <c r="G750">
        <v>0.54617559999999998</v>
      </c>
      <c r="H750">
        <v>0</v>
      </c>
      <c r="I750">
        <v>0</v>
      </c>
      <c r="J750">
        <v>0</v>
      </c>
    </row>
    <row r="751" spans="1:10" x14ac:dyDescent="0.35">
      <c r="A751" s="21" t="str">
        <f>B461&amp;C731&amp;D751</f>
        <v>PENETRACION (%).Legumbres Ing.DE 35 A 49 AÑOS</v>
      </c>
      <c r="B751">
        <v>0</v>
      </c>
      <c r="C751">
        <v>0</v>
      </c>
      <c r="D751" t="s">
        <v>158</v>
      </c>
      <c r="E751">
        <v>2.0084339999999998</v>
      </c>
      <c r="F751">
        <v>0.63427630000000002</v>
      </c>
      <c r="G751">
        <v>0.83262159999999996</v>
      </c>
      <c r="H751">
        <v>0</v>
      </c>
      <c r="I751">
        <v>0</v>
      </c>
      <c r="J751">
        <v>0</v>
      </c>
    </row>
    <row r="752" spans="1:10" x14ac:dyDescent="0.35">
      <c r="A752" s="21" t="str">
        <f>B461&amp;C731&amp;D752</f>
        <v>PENETRACION (%).Legumbres Ing.DE 50 A 59 AÑOS</v>
      </c>
      <c r="B752">
        <v>0</v>
      </c>
      <c r="C752">
        <v>0</v>
      </c>
      <c r="D752" t="s">
        <v>159</v>
      </c>
      <c r="E752">
        <v>2.2589030000000001</v>
      </c>
      <c r="F752">
        <v>2.2922359999999999</v>
      </c>
      <c r="G752">
        <v>0.80670759999999997</v>
      </c>
      <c r="H752">
        <v>0</v>
      </c>
      <c r="I752">
        <v>0</v>
      </c>
      <c r="J752">
        <v>0</v>
      </c>
    </row>
    <row r="753" spans="1:10" x14ac:dyDescent="0.35">
      <c r="A753" s="21" t="str">
        <f>B461&amp;C731&amp;D753</f>
        <v>PENETRACION (%).Legumbres Ing.DE 60 A 75 AÑOS</v>
      </c>
      <c r="B753">
        <v>0</v>
      </c>
      <c r="C753">
        <v>0</v>
      </c>
      <c r="D753" t="s">
        <v>160</v>
      </c>
      <c r="E753">
        <v>0.95121319999999998</v>
      </c>
      <c r="F753">
        <v>3.0155289999999999</v>
      </c>
      <c r="G753">
        <v>3.9003100000000002</v>
      </c>
      <c r="H753">
        <v>0</v>
      </c>
      <c r="I753">
        <v>0</v>
      </c>
      <c r="J753">
        <v>0</v>
      </c>
    </row>
    <row r="754" spans="1:10" x14ac:dyDescent="0.35">
      <c r="A754" s="21" t="str">
        <f>B461&amp;C731&amp;D754</f>
        <v>PENETRACION (%).Legumbres Ing.ALTA Y MEDIA ALTA</v>
      </c>
      <c r="B754">
        <v>0</v>
      </c>
      <c r="C754">
        <v>0</v>
      </c>
      <c r="D754" t="s">
        <v>161</v>
      </c>
      <c r="E754">
        <v>1.3590610000000001</v>
      </c>
      <c r="F754">
        <v>2.5304350000000002</v>
      </c>
      <c r="G754">
        <v>3.6074229999999998</v>
      </c>
      <c r="H754">
        <v>0</v>
      </c>
      <c r="I754">
        <v>0</v>
      </c>
      <c r="J754">
        <v>0</v>
      </c>
    </row>
    <row r="755" spans="1:10" x14ac:dyDescent="0.35">
      <c r="A755" s="21" t="str">
        <f>B461&amp;C731&amp;D755</f>
        <v>PENETRACION (%).Legumbres Ing.MEDIA</v>
      </c>
      <c r="B755">
        <v>0</v>
      </c>
      <c r="C755">
        <v>0</v>
      </c>
      <c r="D755" t="s">
        <v>162</v>
      </c>
      <c r="E755">
        <v>1.1901120000000001</v>
      </c>
      <c r="F755">
        <v>1.168685</v>
      </c>
      <c r="G755">
        <v>1.320085</v>
      </c>
      <c r="H755">
        <v>0</v>
      </c>
      <c r="I755">
        <v>0</v>
      </c>
      <c r="J755">
        <v>0</v>
      </c>
    </row>
    <row r="756" spans="1:10" x14ac:dyDescent="0.35">
      <c r="A756" s="21" t="str">
        <f>B461&amp;C731&amp;D756</f>
        <v>PENETRACION (%).Legumbres Ing.MEDIA BAJA</v>
      </c>
      <c r="B756">
        <v>0</v>
      </c>
      <c r="C756">
        <v>0</v>
      </c>
      <c r="D756" t="s">
        <v>163</v>
      </c>
      <c r="E756">
        <v>2.2347290000000002</v>
      </c>
      <c r="F756">
        <v>2.369818</v>
      </c>
      <c r="G756">
        <v>0.88020140000000002</v>
      </c>
      <c r="H756">
        <v>0</v>
      </c>
      <c r="I756">
        <v>0</v>
      </c>
      <c r="J756">
        <v>0</v>
      </c>
    </row>
    <row r="757" spans="1:10" x14ac:dyDescent="0.35">
      <c r="A757" s="21" t="str">
        <f>B461&amp;C731&amp;D757</f>
        <v>PENETRACION (%).Legumbres Ing.BAJA</v>
      </c>
      <c r="B757">
        <v>0</v>
      </c>
      <c r="C757">
        <v>0</v>
      </c>
      <c r="D757" t="s">
        <v>164</v>
      </c>
      <c r="E757">
        <v>1.1363190000000001</v>
      </c>
      <c r="F757">
        <v>0.54965839999999999</v>
      </c>
      <c r="G757">
        <v>0</v>
      </c>
      <c r="H757">
        <v>0</v>
      </c>
      <c r="I757">
        <v>0</v>
      </c>
      <c r="J757">
        <v>0</v>
      </c>
    </row>
    <row r="758" spans="1:10" x14ac:dyDescent="0.35">
      <c r="A758" s="21" t="str">
        <f>B461&amp;C758&amp;D758</f>
        <v>PENETRACION (%)BATIDOST.ESPAÑA</v>
      </c>
      <c r="B758">
        <v>0</v>
      </c>
      <c r="C758" t="s">
        <v>169</v>
      </c>
      <c r="D758" t="s">
        <v>59</v>
      </c>
      <c r="E758">
        <v>0.8236253</v>
      </c>
      <c r="F758">
        <v>1.085078</v>
      </c>
      <c r="G758">
        <v>0.73840110000000003</v>
      </c>
      <c r="H758">
        <v>0</v>
      </c>
      <c r="I758">
        <v>0</v>
      </c>
      <c r="J758">
        <v>0</v>
      </c>
    </row>
    <row r="759" spans="1:10" x14ac:dyDescent="0.35">
      <c r="A759" s="21" t="str">
        <f>B461&amp;C758&amp;D759</f>
        <v>PENETRACION (%)BATIDOSBCN AM</v>
      </c>
      <c r="B759">
        <v>0</v>
      </c>
      <c r="C759">
        <v>0</v>
      </c>
      <c r="D759" t="s">
        <v>147</v>
      </c>
      <c r="E759">
        <v>0.43022080000000001</v>
      </c>
      <c r="F759">
        <v>0</v>
      </c>
      <c r="G759">
        <v>1.741263</v>
      </c>
      <c r="H759">
        <v>0</v>
      </c>
      <c r="I759">
        <v>0</v>
      </c>
      <c r="J759">
        <v>0</v>
      </c>
    </row>
    <row r="760" spans="1:10" x14ac:dyDescent="0.35">
      <c r="A760" s="21" t="str">
        <f>B461&amp;C758&amp;D760</f>
        <v>PENETRACION (%)BATIDOSREST.CAT ARAGON</v>
      </c>
      <c r="B760">
        <v>0</v>
      </c>
      <c r="C760">
        <v>0</v>
      </c>
      <c r="D760" t="s">
        <v>148</v>
      </c>
      <c r="E760">
        <v>1.297021</v>
      </c>
      <c r="F760">
        <v>0.1810783</v>
      </c>
      <c r="G760">
        <v>0.4885601</v>
      </c>
      <c r="H760">
        <v>0</v>
      </c>
      <c r="I760">
        <v>0</v>
      </c>
      <c r="J760">
        <v>0</v>
      </c>
    </row>
    <row r="761" spans="1:10" x14ac:dyDescent="0.35">
      <c r="A761" s="21" t="str">
        <f>B461&amp;C758&amp;D761</f>
        <v>PENETRACION (%)BATIDOSLEVANTE</v>
      </c>
      <c r="B761">
        <v>0</v>
      </c>
      <c r="C761">
        <v>0</v>
      </c>
      <c r="D761" t="s">
        <v>149</v>
      </c>
      <c r="E761">
        <v>0.45581579999999999</v>
      </c>
      <c r="F761">
        <v>0.84050349999999996</v>
      </c>
      <c r="G761">
        <v>0</v>
      </c>
      <c r="H761">
        <v>0</v>
      </c>
      <c r="I761">
        <v>0</v>
      </c>
      <c r="J761">
        <v>0</v>
      </c>
    </row>
    <row r="762" spans="1:10" x14ac:dyDescent="0.35">
      <c r="A762" s="21" t="str">
        <f>B461&amp;C758&amp;D762</f>
        <v>PENETRACION (%)BATIDOSANDALUCIA</v>
      </c>
      <c r="B762">
        <v>0</v>
      </c>
      <c r="C762">
        <v>0</v>
      </c>
      <c r="D762" t="s">
        <v>150</v>
      </c>
      <c r="E762">
        <v>1.3476649999999999</v>
      </c>
      <c r="F762">
        <v>1.1402680000000001</v>
      </c>
      <c r="G762">
        <v>1.620484</v>
      </c>
      <c r="H762">
        <v>0</v>
      </c>
      <c r="I762">
        <v>0</v>
      </c>
      <c r="J762">
        <v>0</v>
      </c>
    </row>
    <row r="763" spans="1:10" x14ac:dyDescent="0.35">
      <c r="A763" s="21" t="str">
        <f>B461&amp;C758&amp;D763</f>
        <v>PENETRACION (%)BATIDOSMDD AM</v>
      </c>
      <c r="B763">
        <v>0</v>
      </c>
      <c r="C763">
        <v>0</v>
      </c>
      <c r="D763" t="s">
        <v>151</v>
      </c>
      <c r="E763">
        <v>1.269652</v>
      </c>
      <c r="F763">
        <v>1.759595</v>
      </c>
      <c r="G763">
        <v>1.543547</v>
      </c>
      <c r="H763">
        <v>0</v>
      </c>
      <c r="I763">
        <v>0</v>
      </c>
      <c r="J763">
        <v>0</v>
      </c>
    </row>
    <row r="764" spans="1:10" x14ac:dyDescent="0.35">
      <c r="A764" s="21" t="str">
        <f>B461&amp;C758&amp;D764</f>
        <v>PENETRACION (%)BATIDOSRTO CENTRO</v>
      </c>
      <c r="B764">
        <v>0</v>
      </c>
      <c r="C764">
        <v>0</v>
      </c>
      <c r="D764" t="s">
        <v>152</v>
      </c>
      <c r="E764">
        <v>1.4056770000000001</v>
      </c>
      <c r="F764">
        <v>4.6488019999999999</v>
      </c>
      <c r="G764">
        <v>1.419432</v>
      </c>
      <c r="H764">
        <v>0</v>
      </c>
      <c r="I764">
        <v>0</v>
      </c>
      <c r="J764">
        <v>0</v>
      </c>
    </row>
    <row r="765" spans="1:10" x14ac:dyDescent="0.35">
      <c r="A765" s="21" t="str">
        <f>B461&amp;C758&amp;D765</f>
        <v>PENETRACION (%)BATIDOSNORTE-CENTRO</v>
      </c>
      <c r="B765">
        <v>0</v>
      </c>
      <c r="C765">
        <v>0</v>
      </c>
      <c r="D765" t="s">
        <v>153</v>
      </c>
      <c r="E765">
        <v>0.4317627</v>
      </c>
      <c r="F765">
        <v>0.30958659999999999</v>
      </c>
      <c r="G765">
        <v>1.0853569999999999</v>
      </c>
      <c r="H765">
        <v>0</v>
      </c>
      <c r="I765">
        <v>0</v>
      </c>
      <c r="J765">
        <v>0</v>
      </c>
    </row>
    <row r="766" spans="1:10" x14ac:dyDescent="0.35">
      <c r="A766" s="21" t="str">
        <f>B461&amp;C758&amp;D766</f>
        <v>PENETRACION (%)BATIDOSNOROESTE</v>
      </c>
      <c r="B766">
        <v>0</v>
      </c>
      <c r="C766">
        <v>0</v>
      </c>
      <c r="D766" t="s">
        <v>154</v>
      </c>
      <c r="E766">
        <v>0.3793356</v>
      </c>
      <c r="F766">
        <v>0</v>
      </c>
      <c r="G766">
        <v>0</v>
      </c>
      <c r="H766">
        <v>0</v>
      </c>
      <c r="I766">
        <v>0</v>
      </c>
      <c r="J766">
        <v>0</v>
      </c>
    </row>
    <row r="767" spans="1:10" x14ac:dyDescent="0.35">
      <c r="A767" s="21" t="str">
        <f>B461&amp;C758&amp;D767</f>
        <v>PENETRACION (%)BATIDOS&lt;2MIL</v>
      </c>
      <c r="B767">
        <v>0</v>
      </c>
      <c r="C767">
        <v>0</v>
      </c>
      <c r="D767" t="s">
        <v>29</v>
      </c>
      <c r="E767">
        <v>0</v>
      </c>
      <c r="F767">
        <v>0.55934430000000002</v>
      </c>
      <c r="G767">
        <v>0.44832070000000002</v>
      </c>
      <c r="H767">
        <v>0</v>
      </c>
      <c r="I767">
        <v>0</v>
      </c>
      <c r="J767">
        <v>0</v>
      </c>
    </row>
    <row r="768" spans="1:10" x14ac:dyDescent="0.35">
      <c r="A768" s="21" t="str">
        <f>B461&amp;C758&amp;D768</f>
        <v>PENETRACION (%)BATIDOS2-5MIL</v>
      </c>
      <c r="B768">
        <v>0</v>
      </c>
      <c r="C768">
        <v>0</v>
      </c>
      <c r="D768" t="s">
        <v>32</v>
      </c>
      <c r="E768">
        <v>0.66610250000000004</v>
      </c>
      <c r="F768">
        <v>0.40820459999999997</v>
      </c>
      <c r="G768">
        <v>0</v>
      </c>
      <c r="H768">
        <v>0</v>
      </c>
      <c r="I768">
        <v>0</v>
      </c>
      <c r="J768">
        <v>0</v>
      </c>
    </row>
    <row r="769" spans="1:10" x14ac:dyDescent="0.35">
      <c r="A769" s="21" t="str">
        <f>B461&amp;C758&amp;D769</f>
        <v>PENETRACION (%)BATIDOS5-10MIL</v>
      </c>
      <c r="B769">
        <v>0</v>
      </c>
      <c r="C769">
        <v>0</v>
      </c>
      <c r="D769" t="s">
        <v>34</v>
      </c>
      <c r="E769">
        <v>0.1700943</v>
      </c>
      <c r="F769">
        <v>1.032016</v>
      </c>
      <c r="G769">
        <v>0.1641997</v>
      </c>
      <c r="H769">
        <v>0</v>
      </c>
      <c r="I769">
        <v>0</v>
      </c>
      <c r="J769">
        <v>0</v>
      </c>
    </row>
    <row r="770" spans="1:10" x14ac:dyDescent="0.35">
      <c r="A770" s="21" t="str">
        <f>B461&amp;C758&amp;D770</f>
        <v>PENETRACION (%)BATIDOS10-30MIL</v>
      </c>
      <c r="B770">
        <v>0</v>
      </c>
      <c r="C770">
        <v>0</v>
      </c>
      <c r="D770" t="s">
        <v>36</v>
      </c>
      <c r="E770">
        <v>1.567145</v>
      </c>
      <c r="F770">
        <v>0.87740030000000002</v>
      </c>
      <c r="G770">
        <v>0.92095459999999996</v>
      </c>
      <c r="H770">
        <v>0</v>
      </c>
      <c r="I770">
        <v>0</v>
      </c>
      <c r="J770">
        <v>0</v>
      </c>
    </row>
    <row r="771" spans="1:10" x14ac:dyDescent="0.35">
      <c r="A771" s="21" t="str">
        <f>B461&amp;C758&amp;D771</f>
        <v>PENETRACION (%)BATIDOS30-100MIL</v>
      </c>
      <c r="B771">
        <v>0</v>
      </c>
      <c r="C771">
        <v>0</v>
      </c>
      <c r="D771" t="s">
        <v>38</v>
      </c>
      <c r="E771">
        <v>0.6322681</v>
      </c>
      <c r="F771">
        <v>1.0000770000000001</v>
      </c>
      <c r="G771">
        <v>0.34044560000000001</v>
      </c>
      <c r="H771">
        <v>0</v>
      </c>
      <c r="I771">
        <v>0</v>
      </c>
      <c r="J771">
        <v>0</v>
      </c>
    </row>
    <row r="772" spans="1:10" x14ac:dyDescent="0.35">
      <c r="A772" s="21" t="str">
        <f>B461&amp;C758&amp;D772</f>
        <v>PENETRACION (%)BATIDOS100-200MIL</v>
      </c>
      <c r="B772">
        <v>0</v>
      </c>
      <c r="C772">
        <v>0</v>
      </c>
      <c r="D772" t="s">
        <v>40</v>
      </c>
      <c r="E772">
        <v>1.8138049999999999</v>
      </c>
      <c r="F772">
        <v>3.2024509999999999</v>
      </c>
      <c r="G772">
        <v>2.6645370000000002</v>
      </c>
      <c r="H772">
        <v>0</v>
      </c>
      <c r="I772">
        <v>0</v>
      </c>
      <c r="J772">
        <v>0</v>
      </c>
    </row>
    <row r="773" spans="1:10" x14ac:dyDescent="0.35">
      <c r="A773" s="21" t="str">
        <f>B461&amp;C758&amp;D773</f>
        <v>PENETRACION (%)BATIDOS200-500MIL</v>
      </c>
      <c r="B773">
        <v>0</v>
      </c>
      <c r="C773">
        <v>0</v>
      </c>
      <c r="D773" t="s">
        <v>42</v>
      </c>
      <c r="E773">
        <v>0.33462459999999999</v>
      </c>
      <c r="F773">
        <v>0.24669189999999999</v>
      </c>
      <c r="G773">
        <v>1.8132250000000001</v>
      </c>
      <c r="H773">
        <v>0</v>
      </c>
      <c r="I773">
        <v>0</v>
      </c>
      <c r="J773">
        <v>0</v>
      </c>
    </row>
    <row r="774" spans="1:10" x14ac:dyDescent="0.35">
      <c r="A774" s="21" t="str">
        <f>B461&amp;C758&amp;D774</f>
        <v>PENETRACION (%)BATIDOS&gt;500MIL</v>
      </c>
      <c r="B774">
        <v>0</v>
      </c>
      <c r="C774">
        <v>0</v>
      </c>
      <c r="D774" t="s">
        <v>44</v>
      </c>
      <c r="E774">
        <v>1.2108300000000001</v>
      </c>
      <c r="F774">
        <v>1.3839969999999999</v>
      </c>
      <c r="G774">
        <v>1.4841200000000001</v>
      </c>
      <c r="H774">
        <v>0</v>
      </c>
      <c r="I774">
        <v>0</v>
      </c>
      <c r="J774">
        <v>0</v>
      </c>
    </row>
    <row r="775" spans="1:10" x14ac:dyDescent="0.35">
      <c r="A775" s="21" t="str">
        <f>B461&amp;C758&amp;D775</f>
        <v>PENETRACION (%)BATIDOSDE 15 A 19 AÑOS</v>
      </c>
      <c r="B775">
        <v>0</v>
      </c>
      <c r="C775">
        <v>0</v>
      </c>
      <c r="D775" t="s">
        <v>155</v>
      </c>
      <c r="E775">
        <v>1.3475029999999999</v>
      </c>
      <c r="F775">
        <v>6.4490600000000002</v>
      </c>
      <c r="G775">
        <v>0</v>
      </c>
      <c r="H775">
        <v>0</v>
      </c>
      <c r="I775">
        <v>0</v>
      </c>
      <c r="J775">
        <v>0</v>
      </c>
    </row>
    <row r="776" spans="1:10" x14ac:dyDescent="0.35">
      <c r="A776" s="21" t="str">
        <f>B461&amp;C758&amp;D776</f>
        <v>PENETRACION (%)BATIDOSDE 20 A 24 AÑOS</v>
      </c>
      <c r="B776">
        <v>0</v>
      </c>
      <c r="C776">
        <v>0</v>
      </c>
      <c r="D776" t="s">
        <v>156</v>
      </c>
      <c r="E776">
        <v>3.2208329999999998</v>
      </c>
      <c r="F776">
        <v>0.80595510000000004</v>
      </c>
      <c r="G776">
        <v>4.406828</v>
      </c>
      <c r="H776">
        <v>0</v>
      </c>
      <c r="I776">
        <v>0</v>
      </c>
      <c r="J776">
        <v>0</v>
      </c>
    </row>
    <row r="777" spans="1:10" x14ac:dyDescent="0.35">
      <c r="A777" s="21" t="str">
        <f>B461&amp;C758&amp;D777</f>
        <v>PENETRACION (%)BATIDOSDE 25 A 34 AÑOS</v>
      </c>
      <c r="B777">
        <v>0</v>
      </c>
      <c r="C777">
        <v>0</v>
      </c>
      <c r="D777" t="s">
        <v>157</v>
      </c>
      <c r="E777">
        <v>0.99775919999999996</v>
      </c>
      <c r="F777">
        <v>1.3754249999999999</v>
      </c>
      <c r="G777">
        <v>1.853173</v>
      </c>
      <c r="H777">
        <v>0</v>
      </c>
      <c r="I777">
        <v>0</v>
      </c>
      <c r="J777">
        <v>0</v>
      </c>
    </row>
    <row r="778" spans="1:10" x14ac:dyDescent="0.35">
      <c r="A778" s="21" t="str">
        <f>B461&amp;C758&amp;D778</f>
        <v>PENETRACION (%)BATIDOSDE 35 A 49 AÑOS</v>
      </c>
      <c r="B778">
        <v>0</v>
      </c>
      <c r="C778">
        <v>0</v>
      </c>
      <c r="D778" t="s">
        <v>158</v>
      </c>
      <c r="E778">
        <v>1.1903619999999999</v>
      </c>
      <c r="F778">
        <v>0.94300079999999997</v>
      </c>
      <c r="G778">
        <v>0.87776960000000004</v>
      </c>
      <c r="H778">
        <v>0</v>
      </c>
      <c r="I778">
        <v>0</v>
      </c>
      <c r="J778">
        <v>0</v>
      </c>
    </row>
    <row r="779" spans="1:10" x14ac:dyDescent="0.35">
      <c r="A779" s="21" t="str">
        <f>B461&amp;C758&amp;D779</f>
        <v>PENETRACION (%)BATIDOSDE 50 A 59 AÑOS</v>
      </c>
      <c r="B779">
        <v>0</v>
      </c>
      <c r="C779">
        <v>0</v>
      </c>
      <c r="D779" t="s">
        <v>159</v>
      </c>
      <c r="E779">
        <v>0.28952739999999999</v>
      </c>
      <c r="F779">
        <v>0.71430850000000001</v>
      </c>
      <c r="G779">
        <v>1.087383</v>
      </c>
      <c r="H779">
        <v>0</v>
      </c>
      <c r="I779">
        <v>0</v>
      </c>
      <c r="J779">
        <v>0</v>
      </c>
    </row>
    <row r="780" spans="1:10" x14ac:dyDescent="0.35">
      <c r="A780" s="21" t="str">
        <f>B461&amp;C758&amp;D780</f>
        <v>PENETRACION (%)BATIDOSDE 60 A 75 AÑOS</v>
      </c>
      <c r="B780">
        <v>0</v>
      </c>
      <c r="C780">
        <v>0</v>
      </c>
      <c r="D780" t="s">
        <v>160</v>
      </c>
      <c r="E780">
        <v>0.1611242</v>
      </c>
      <c r="F780">
        <v>0</v>
      </c>
      <c r="G780">
        <v>0.22702420000000001</v>
      </c>
      <c r="H780">
        <v>0</v>
      </c>
      <c r="I780">
        <v>0</v>
      </c>
      <c r="J780">
        <v>0</v>
      </c>
    </row>
    <row r="781" spans="1:10" x14ac:dyDescent="0.35">
      <c r="A781" s="21" t="str">
        <f>B461&amp;C758&amp;D781</f>
        <v>PENETRACION (%)BATIDOSALTA Y MEDIA ALTA</v>
      </c>
      <c r="B781">
        <v>0</v>
      </c>
      <c r="C781">
        <v>0</v>
      </c>
      <c r="D781" t="s">
        <v>161</v>
      </c>
      <c r="E781">
        <v>0.4524725</v>
      </c>
      <c r="F781">
        <v>0.1446104</v>
      </c>
      <c r="G781">
        <v>0</v>
      </c>
      <c r="H781">
        <v>0</v>
      </c>
      <c r="I781">
        <v>0</v>
      </c>
      <c r="J781">
        <v>0</v>
      </c>
    </row>
    <row r="782" spans="1:10" x14ac:dyDescent="0.35">
      <c r="A782" s="21" t="str">
        <f>B461&amp;C758&amp;D782</f>
        <v>PENETRACION (%)BATIDOSMEDIA</v>
      </c>
      <c r="B782">
        <v>0</v>
      </c>
      <c r="C782">
        <v>0</v>
      </c>
      <c r="D782" t="s">
        <v>162</v>
      </c>
      <c r="E782">
        <v>1.035658</v>
      </c>
      <c r="F782">
        <v>1.961341</v>
      </c>
      <c r="G782">
        <v>1.322624</v>
      </c>
      <c r="H782">
        <v>0</v>
      </c>
      <c r="I782">
        <v>0</v>
      </c>
      <c r="J782">
        <v>0</v>
      </c>
    </row>
    <row r="783" spans="1:10" x14ac:dyDescent="0.35">
      <c r="A783" s="21" t="str">
        <f>B461&amp;C758&amp;D783</f>
        <v>PENETRACION (%)BATIDOSMEDIA BAJA</v>
      </c>
      <c r="B783">
        <v>0</v>
      </c>
      <c r="C783">
        <v>0</v>
      </c>
      <c r="D783" t="s">
        <v>163</v>
      </c>
      <c r="E783">
        <v>0.94441129999999995</v>
      </c>
      <c r="F783">
        <v>1.0244089999999999</v>
      </c>
      <c r="G783">
        <v>1.049682</v>
      </c>
      <c r="H783">
        <v>0</v>
      </c>
      <c r="I783">
        <v>0</v>
      </c>
      <c r="J783">
        <v>0</v>
      </c>
    </row>
    <row r="784" spans="1:10" x14ac:dyDescent="0.35">
      <c r="A784" s="21" t="str">
        <f>B461&amp;C758&amp;D784</f>
        <v>PENETRACION (%)BATIDOSBAJA</v>
      </c>
      <c r="B784">
        <v>0</v>
      </c>
      <c r="C784">
        <v>0</v>
      </c>
      <c r="D784" t="s">
        <v>164</v>
      </c>
      <c r="E784">
        <v>0.82063200000000003</v>
      </c>
      <c r="F784">
        <v>0.78791100000000003</v>
      </c>
      <c r="G784">
        <v>1.231673</v>
      </c>
      <c r="H784">
        <v>0</v>
      </c>
      <c r="I784">
        <v>0</v>
      </c>
      <c r="J784">
        <v>0</v>
      </c>
    </row>
    <row r="785" spans="1:10" x14ac:dyDescent="0.35">
      <c r="A785" s="21" t="str">
        <f>B461&amp;C785&amp;D785</f>
        <v>PENETRACION (%)HELADOST.ESPAÑA</v>
      </c>
      <c r="B785">
        <v>0</v>
      </c>
      <c r="C785" t="s">
        <v>170</v>
      </c>
      <c r="D785" t="s">
        <v>59</v>
      </c>
      <c r="E785">
        <v>2.8018930000000002</v>
      </c>
      <c r="F785">
        <v>4.1715210000000003</v>
      </c>
      <c r="G785">
        <v>2.4347729999999999</v>
      </c>
      <c r="H785">
        <v>0</v>
      </c>
      <c r="I785">
        <v>0</v>
      </c>
      <c r="J785">
        <v>0</v>
      </c>
    </row>
    <row r="786" spans="1:10" x14ac:dyDescent="0.35">
      <c r="A786" s="21" t="str">
        <f>B461&amp;C785&amp;D786</f>
        <v>PENETRACION (%)HELADOSBCN AM</v>
      </c>
      <c r="B786">
        <v>0</v>
      </c>
      <c r="C786">
        <v>0</v>
      </c>
      <c r="D786" t="s">
        <v>147</v>
      </c>
      <c r="E786">
        <v>2.260081</v>
      </c>
      <c r="F786">
        <v>3.9822310000000001</v>
      </c>
      <c r="G786">
        <v>2.5317020000000001</v>
      </c>
      <c r="H786">
        <v>0</v>
      </c>
      <c r="I786">
        <v>0</v>
      </c>
      <c r="J786">
        <v>0</v>
      </c>
    </row>
    <row r="787" spans="1:10" x14ac:dyDescent="0.35">
      <c r="A787" s="21" t="str">
        <f>B461&amp;C785&amp;D787</f>
        <v>PENETRACION (%)HELADOSREST.CAT ARAGON</v>
      </c>
      <c r="B787">
        <v>0</v>
      </c>
      <c r="C787">
        <v>0</v>
      </c>
      <c r="D787" t="s">
        <v>148</v>
      </c>
      <c r="E787">
        <v>2.8217479999999999</v>
      </c>
      <c r="F787">
        <v>5.5610249999999999</v>
      </c>
      <c r="G787">
        <v>4.4943669999999996</v>
      </c>
      <c r="H787">
        <v>0</v>
      </c>
      <c r="I787">
        <v>0</v>
      </c>
      <c r="J787">
        <v>0</v>
      </c>
    </row>
    <row r="788" spans="1:10" x14ac:dyDescent="0.35">
      <c r="A788" s="21" t="str">
        <f>B461&amp;C785&amp;D788</f>
        <v>PENETRACION (%)HELADOSLEVANTE</v>
      </c>
      <c r="B788">
        <v>0</v>
      </c>
      <c r="C788">
        <v>0</v>
      </c>
      <c r="D788" t="s">
        <v>149</v>
      </c>
      <c r="E788">
        <v>2.7287699999999999</v>
      </c>
      <c r="F788">
        <v>6.0062749999999996</v>
      </c>
      <c r="G788">
        <v>2.3077580000000002</v>
      </c>
      <c r="H788">
        <v>0</v>
      </c>
      <c r="I788">
        <v>0</v>
      </c>
      <c r="J788">
        <v>0</v>
      </c>
    </row>
    <row r="789" spans="1:10" x14ac:dyDescent="0.35">
      <c r="A789" s="21" t="str">
        <f>B461&amp;C785&amp;D789</f>
        <v>PENETRACION (%)HELADOSANDALUCIA</v>
      </c>
      <c r="B789">
        <v>0</v>
      </c>
      <c r="C789">
        <v>0</v>
      </c>
      <c r="D789" t="s">
        <v>150</v>
      </c>
      <c r="E789">
        <v>2.1012780000000002</v>
      </c>
      <c r="F789">
        <v>3.612088</v>
      </c>
      <c r="G789">
        <v>2.3457349999999999</v>
      </c>
      <c r="H789">
        <v>0</v>
      </c>
      <c r="I789">
        <v>0</v>
      </c>
      <c r="J789">
        <v>0</v>
      </c>
    </row>
    <row r="790" spans="1:10" x14ac:dyDescent="0.35">
      <c r="A790" s="21" t="str">
        <f>B461&amp;C785&amp;D790</f>
        <v>PENETRACION (%)HELADOSMDD AM</v>
      </c>
      <c r="B790">
        <v>0</v>
      </c>
      <c r="C790">
        <v>0</v>
      </c>
      <c r="D790" t="s">
        <v>151</v>
      </c>
      <c r="E790">
        <v>3.3811490000000002</v>
      </c>
      <c r="F790">
        <v>3.3567550000000002</v>
      </c>
      <c r="G790">
        <v>3.8059240000000001</v>
      </c>
      <c r="H790">
        <v>0</v>
      </c>
      <c r="I790">
        <v>0</v>
      </c>
      <c r="J790">
        <v>0</v>
      </c>
    </row>
    <row r="791" spans="1:10" x14ac:dyDescent="0.35">
      <c r="A791" s="21" t="str">
        <f>B461&amp;C785&amp;D791</f>
        <v>PENETRACION (%)HELADOSRTO CENTRO</v>
      </c>
      <c r="B791">
        <v>0</v>
      </c>
      <c r="C791">
        <v>0</v>
      </c>
      <c r="D791" t="s">
        <v>152</v>
      </c>
      <c r="E791">
        <v>3.2916599999999998</v>
      </c>
      <c r="F791">
        <v>3.0723919999999998</v>
      </c>
      <c r="G791">
        <v>4.8137840000000001</v>
      </c>
      <c r="H791">
        <v>0</v>
      </c>
      <c r="I791">
        <v>0</v>
      </c>
      <c r="J791">
        <v>0</v>
      </c>
    </row>
    <row r="792" spans="1:10" x14ac:dyDescent="0.35">
      <c r="A792" s="21" t="str">
        <f>B461&amp;C785&amp;D792</f>
        <v>PENETRACION (%)HELADOSNORTE-CENTRO</v>
      </c>
      <c r="B792">
        <v>0</v>
      </c>
      <c r="C792">
        <v>0</v>
      </c>
      <c r="D792" t="s">
        <v>153</v>
      </c>
      <c r="E792">
        <v>6.2611369999999997</v>
      </c>
      <c r="F792">
        <v>3.2046600000000001</v>
      </c>
      <c r="G792">
        <v>2.2081460000000002</v>
      </c>
      <c r="H792">
        <v>0</v>
      </c>
      <c r="I792">
        <v>0</v>
      </c>
      <c r="J792">
        <v>0</v>
      </c>
    </row>
    <row r="793" spans="1:10" x14ac:dyDescent="0.35">
      <c r="A793" s="21" t="str">
        <f>B461&amp;C785&amp;D793</f>
        <v>PENETRACION (%)HELADOSNOROESTE</v>
      </c>
      <c r="B793">
        <v>0</v>
      </c>
      <c r="C793">
        <v>0</v>
      </c>
      <c r="D793" t="s">
        <v>154</v>
      </c>
      <c r="E793">
        <v>1.9282269999999999</v>
      </c>
      <c r="F793">
        <v>10.158440000000001</v>
      </c>
      <c r="G793">
        <v>1.2263660000000001</v>
      </c>
      <c r="H793">
        <v>0</v>
      </c>
      <c r="I793">
        <v>0</v>
      </c>
      <c r="J793">
        <v>0</v>
      </c>
    </row>
    <row r="794" spans="1:10" x14ac:dyDescent="0.35">
      <c r="A794" s="21" t="str">
        <f>B461&amp;C785&amp;D794</f>
        <v>PENETRACION (%)HELADOS&lt;2MIL</v>
      </c>
      <c r="B794">
        <v>0</v>
      </c>
      <c r="C794">
        <v>0</v>
      </c>
      <c r="D794" t="s">
        <v>29</v>
      </c>
      <c r="E794">
        <v>2.302562</v>
      </c>
      <c r="F794">
        <v>1.460159</v>
      </c>
      <c r="G794">
        <v>1.657694</v>
      </c>
      <c r="H794">
        <v>0</v>
      </c>
      <c r="I794">
        <v>0</v>
      </c>
      <c r="J794">
        <v>0</v>
      </c>
    </row>
    <row r="795" spans="1:10" x14ac:dyDescent="0.35">
      <c r="A795" s="21" t="str">
        <f>B461&amp;C785&amp;D795</f>
        <v>PENETRACION (%)HELADOS2-5MIL</v>
      </c>
      <c r="B795">
        <v>0</v>
      </c>
      <c r="C795">
        <v>0</v>
      </c>
      <c r="D795" t="s">
        <v>32</v>
      </c>
      <c r="E795">
        <v>2.4772560000000001</v>
      </c>
      <c r="F795">
        <v>10.63735</v>
      </c>
      <c r="G795">
        <v>1.650101</v>
      </c>
      <c r="H795">
        <v>0</v>
      </c>
      <c r="I795">
        <v>0</v>
      </c>
      <c r="J795">
        <v>0</v>
      </c>
    </row>
    <row r="796" spans="1:10" x14ac:dyDescent="0.35">
      <c r="A796" s="21" t="str">
        <f>B461&amp;C785&amp;D796</f>
        <v>PENETRACION (%)HELADOS5-10MIL</v>
      </c>
      <c r="B796">
        <v>0</v>
      </c>
      <c r="C796">
        <v>0</v>
      </c>
      <c r="D796" t="s">
        <v>34</v>
      </c>
      <c r="E796">
        <v>4.0094649999999996</v>
      </c>
      <c r="F796">
        <v>3.7758129999999999</v>
      </c>
      <c r="G796">
        <v>1.1094930000000001</v>
      </c>
      <c r="H796">
        <v>0</v>
      </c>
      <c r="I796">
        <v>0</v>
      </c>
      <c r="J796">
        <v>0</v>
      </c>
    </row>
    <row r="797" spans="1:10" x14ac:dyDescent="0.35">
      <c r="A797" s="21" t="str">
        <f>B461&amp;C785&amp;D797</f>
        <v>PENETRACION (%)HELADOS10-30MIL</v>
      </c>
      <c r="B797">
        <v>0</v>
      </c>
      <c r="C797">
        <v>0</v>
      </c>
      <c r="D797" t="s">
        <v>36</v>
      </c>
      <c r="E797">
        <v>3.6683319999999999</v>
      </c>
      <c r="F797">
        <v>4.1844080000000003</v>
      </c>
      <c r="G797">
        <v>3.4592649999999998</v>
      </c>
      <c r="H797">
        <v>0</v>
      </c>
      <c r="I797">
        <v>0</v>
      </c>
      <c r="J797">
        <v>0</v>
      </c>
    </row>
    <row r="798" spans="1:10" x14ac:dyDescent="0.35">
      <c r="A798" s="21" t="str">
        <f>B461&amp;C785&amp;D798</f>
        <v>PENETRACION (%)HELADOS30-100MIL</v>
      </c>
      <c r="B798">
        <v>0</v>
      </c>
      <c r="C798">
        <v>0</v>
      </c>
      <c r="D798" t="s">
        <v>38</v>
      </c>
      <c r="E798">
        <v>2.0704250000000002</v>
      </c>
      <c r="F798">
        <v>2.3889390000000001</v>
      </c>
      <c r="G798">
        <v>1.7040249999999999</v>
      </c>
      <c r="H798">
        <v>0</v>
      </c>
      <c r="I798">
        <v>0</v>
      </c>
      <c r="J798">
        <v>0</v>
      </c>
    </row>
    <row r="799" spans="1:10" x14ac:dyDescent="0.35">
      <c r="A799" s="21" t="str">
        <f>B461&amp;C785&amp;D799</f>
        <v>PENETRACION (%)HELADOS100-200MIL</v>
      </c>
      <c r="B799">
        <v>0</v>
      </c>
      <c r="C799">
        <v>0</v>
      </c>
      <c r="D799" t="s">
        <v>40</v>
      </c>
      <c r="E799">
        <v>2.6451560000000001</v>
      </c>
      <c r="F799">
        <v>3.2579820000000002</v>
      </c>
      <c r="G799">
        <v>3.1852299999999998</v>
      </c>
      <c r="H799">
        <v>0</v>
      </c>
      <c r="I799">
        <v>0</v>
      </c>
      <c r="J799">
        <v>0</v>
      </c>
    </row>
    <row r="800" spans="1:10" x14ac:dyDescent="0.35">
      <c r="A800" s="21" t="str">
        <f>B461&amp;C785&amp;D800</f>
        <v>PENETRACION (%)HELADOS200-500MIL</v>
      </c>
      <c r="B800">
        <v>0</v>
      </c>
      <c r="C800">
        <v>0</v>
      </c>
      <c r="D800" t="s">
        <v>42</v>
      </c>
      <c r="E800">
        <v>3.7826960000000001</v>
      </c>
      <c r="F800">
        <v>10.323829999999999</v>
      </c>
      <c r="G800">
        <v>5.6122420000000002</v>
      </c>
      <c r="H800">
        <v>0</v>
      </c>
      <c r="I800">
        <v>0</v>
      </c>
      <c r="J800">
        <v>0</v>
      </c>
    </row>
    <row r="801" spans="1:10" x14ac:dyDescent="0.35">
      <c r="A801" s="21" t="str">
        <f>B461&amp;C785&amp;D801</f>
        <v>PENETRACION (%)HELADOS&gt;500MIL</v>
      </c>
      <c r="B801">
        <v>0</v>
      </c>
      <c r="C801">
        <v>0</v>
      </c>
      <c r="D801" t="s">
        <v>44</v>
      </c>
      <c r="E801">
        <v>3.0726680000000002</v>
      </c>
      <c r="F801">
        <v>4.5901360000000002</v>
      </c>
      <c r="G801">
        <v>3.5733250000000001</v>
      </c>
      <c r="H801">
        <v>0</v>
      </c>
      <c r="I801">
        <v>0</v>
      </c>
      <c r="J801">
        <v>0</v>
      </c>
    </row>
    <row r="802" spans="1:10" x14ac:dyDescent="0.35">
      <c r="A802" s="21" t="str">
        <f>B461&amp;C785&amp;D802</f>
        <v>PENETRACION (%)HELADOSDE 15 A 19 AÑOS</v>
      </c>
      <c r="B802">
        <v>0</v>
      </c>
      <c r="C802">
        <v>0</v>
      </c>
      <c r="D802" t="s">
        <v>155</v>
      </c>
      <c r="E802">
        <v>0</v>
      </c>
      <c r="F802">
        <v>7.4905730000000004</v>
      </c>
      <c r="G802">
        <v>0</v>
      </c>
      <c r="H802">
        <v>0</v>
      </c>
      <c r="I802">
        <v>0</v>
      </c>
      <c r="J802">
        <v>0</v>
      </c>
    </row>
    <row r="803" spans="1:10" x14ac:dyDescent="0.35">
      <c r="A803" s="21" t="str">
        <f>B461&amp;C785&amp;D803</f>
        <v>PENETRACION (%)HELADOSDE 20 A 24 AÑOS</v>
      </c>
      <c r="B803">
        <v>0</v>
      </c>
      <c r="C803">
        <v>0</v>
      </c>
      <c r="D803" t="s">
        <v>156</v>
      </c>
      <c r="E803">
        <v>3.0746660000000001</v>
      </c>
      <c r="F803">
        <v>3.0573959999999998</v>
      </c>
      <c r="G803">
        <v>5.8653029999999999</v>
      </c>
      <c r="H803">
        <v>0</v>
      </c>
      <c r="I803">
        <v>0</v>
      </c>
      <c r="J803">
        <v>0</v>
      </c>
    </row>
    <row r="804" spans="1:10" x14ac:dyDescent="0.35">
      <c r="A804" s="21" t="str">
        <f>B461&amp;C785&amp;D804</f>
        <v>PENETRACION (%)HELADOSDE 25 A 34 AÑOS</v>
      </c>
      <c r="B804">
        <v>0</v>
      </c>
      <c r="C804">
        <v>0</v>
      </c>
      <c r="D804" t="s">
        <v>157</v>
      </c>
      <c r="E804">
        <v>4.0104160000000002</v>
      </c>
      <c r="F804">
        <v>4.7559430000000003</v>
      </c>
      <c r="G804">
        <v>2.203001</v>
      </c>
      <c r="H804">
        <v>0</v>
      </c>
      <c r="I804">
        <v>0</v>
      </c>
      <c r="J804">
        <v>0</v>
      </c>
    </row>
    <row r="805" spans="1:10" x14ac:dyDescent="0.35">
      <c r="A805" s="21" t="str">
        <f>B461&amp;C785&amp;D805</f>
        <v>PENETRACION (%)HELADOSDE 35 A 49 AÑOS</v>
      </c>
      <c r="B805">
        <v>0</v>
      </c>
      <c r="C805">
        <v>0</v>
      </c>
      <c r="D805" t="s">
        <v>158</v>
      </c>
      <c r="E805">
        <v>3.347089</v>
      </c>
      <c r="F805">
        <v>3.5077090000000002</v>
      </c>
      <c r="G805">
        <v>2.7472129999999999</v>
      </c>
      <c r="H805">
        <v>0</v>
      </c>
      <c r="I805">
        <v>0</v>
      </c>
      <c r="J805">
        <v>0</v>
      </c>
    </row>
    <row r="806" spans="1:10" x14ac:dyDescent="0.35">
      <c r="A806" s="21" t="str">
        <f>B461&amp;C785&amp;D806</f>
        <v>PENETRACION (%)HELADOSDE 50 A 59 AÑOS</v>
      </c>
      <c r="B806">
        <v>0</v>
      </c>
      <c r="C806">
        <v>0</v>
      </c>
      <c r="D806" t="s">
        <v>159</v>
      </c>
      <c r="E806">
        <v>3.275671</v>
      </c>
      <c r="F806">
        <v>4.1269580000000001</v>
      </c>
      <c r="G806">
        <v>3.9753750000000001</v>
      </c>
      <c r="H806">
        <v>0</v>
      </c>
      <c r="I806">
        <v>0</v>
      </c>
      <c r="J806">
        <v>0</v>
      </c>
    </row>
    <row r="807" spans="1:10" x14ac:dyDescent="0.35">
      <c r="A807" s="21" t="str">
        <f>B461&amp;C785&amp;D807</f>
        <v>PENETRACION (%)HELADOSDE 60 A 75 AÑOS</v>
      </c>
      <c r="B807">
        <v>0</v>
      </c>
      <c r="C807">
        <v>0</v>
      </c>
      <c r="D807" t="s">
        <v>160</v>
      </c>
      <c r="E807">
        <v>1.657788</v>
      </c>
      <c r="F807">
        <v>4.9729200000000002</v>
      </c>
      <c r="G807">
        <v>2.5527229999999999</v>
      </c>
      <c r="H807">
        <v>0</v>
      </c>
      <c r="I807">
        <v>0</v>
      </c>
      <c r="J807">
        <v>0</v>
      </c>
    </row>
    <row r="808" spans="1:10" x14ac:dyDescent="0.35">
      <c r="A808" s="21" t="str">
        <f>B461&amp;C785&amp;D808</f>
        <v>PENETRACION (%)HELADOSALTA Y MEDIA ALTA</v>
      </c>
      <c r="B808">
        <v>0</v>
      </c>
      <c r="C808">
        <v>0</v>
      </c>
      <c r="D808" t="s">
        <v>161</v>
      </c>
      <c r="E808">
        <v>2.149483</v>
      </c>
      <c r="F808">
        <v>2.7550650000000001</v>
      </c>
      <c r="G808">
        <v>1.6787460000000001</v>
      </c>
      <c r="H808">
        <v>0</v>
      </c>
      <c r="I808">
        <v>0</v>
      </c>
      <c r="J808">
        <v>0</v>
      </c>
    </row>
    <row r="809" spans="1:10" x14ac:dyDescent="0.35">
      <c r="A809" s="21" t="str">
        <f>B461&amp;C785&amp;D809</f>
        <v>PENETRACION (%)HELADOSMEDIA</v>
      </c>
      <c r="B809">
        <v>0</v>
      </c>
      <c r="C809">
        <v>0</v>
      </c>
      <c r="D809" t="s">
        <v>162</v>
      </c>
      <c r="E809">
        <v>3.4467180000000002</v>
      </c>
      <c r="F809">
        <v>4.7776949999999996</v>
      </c>
      <c r="G809">
        <v>3.6137790000000001</v>
      </c>
      <c r="H809">
        <v>0</v>
      </c>
      <c r="I809">
        <v>0</v>
      </c>
      <c r="J809">
        <v>0</v>
      </c>
    </row>
    <row r="810" spans="1:10" x14ac:dyDescent="0.35">
      <c r="A810" s="21" t="str">
        <f>B461&amp;C785&amp;D810</f>
        <v>PENETRACION (%)HELADOSMEDIA BAJA</v>
      </c>
      <c r="B810">
        <v>0</v>
      </c>
      <c r="C810">
        <v>0</v>
      </c>
      <c r="D810" t="s">
        <v>163</v>
      </c>
      <c r="E810">
        <v>3.9770940000000001</v>
      </c>
      <c r="F810">
        <v>4.6245269999999996</v>
      </c>
      <c r="G810">
        <v>3.5176340000000001</v>
      </c>
      <c r="H810">
        <v>0</v>
      </c>
      <c r="I810">
        <v>0</v>
      </c>
      <c r="J810">
        <v>0</v>
      </c>
    </row>
    <row r="811" spans="1:10" x14ac:dyDescent="0.35">
      <c r="A811" s="21" t="str">
        <f>B461&amp;C785&amp;D811</f>
        <v>PENETRACION (%)HELADOSBAJA</v>
      </c>
      <c r="B811">
        <v>0</v>
      </c>
      <c r="C811">
        <v>0</v>
      </c>
      <c r="D811" t="s">
        <v>164</v>
      </c>
      <c r="E811">
        <v>1.7048719999999999</v>
      </c>
      <c r="F811">
        <v>4.9887930000000003</v>
      </c>
      <c r="G811">
        <v>1.8148880000000001</v>
      </c>
      <c r="H811">
        <v>0</v>
      </c>
      <c r="I811">
        <v>0</v>
      </c>
      <c r="J811">
        <v>0</v>
      </c>
    </row>
    <row r="812" spans="1:10" x14ac:dyDescent="0.35">
      <c r="A812" s="21" t="str">
        <f>B461&amp;C812&amp;D812</f>
        <v>PENETRACION (%)GALLETAST.ESPAÑA</v>
      </c>
      <c r="B812">
        <v>0</v>
      </c>
      <c r="C812" t="s">
        <v>171</v>
      </c>
      <c r="D812" t="s">
        <v>59</v>
      </c>
      <c r="E812">
        <v>4.4498160000000002</v>
      </c>
      <c r="F812">
        <v>3.1029049999999998</v>
      </c>
      <c r="G812">
        <v>2.2488440000000001</v>
      </c>
      <c r="H812">
        <v>0</v>
      </c>
      <c r="I812">
        <v>0</v>
      </c>
      <c r="J812">
        <v>0</v>
      </c>
    </row>
    <row r="813" spans="1:10" x14ac:dyDescent="0.35">
      <c r="A813" s="21" t="str">
        <f>B461&amp;C812&amp;D813</f>
        <v>PENETRACION (%)GALLETASBCN AM</v>
      </c>
      <c r="B813">
        <v>0</v>
      </c>
      <c r="C813">
        <v>0</v>
      </c>
      <c r="D813" t="s">
        <v>147</v>
      </c>
      <c r="E813">
        <v>8.5042279999999995</v>
      </c>
      <c r="F813">
        <v>3.5290900000000001</v>
      </c>
      <c r="G813">
        <v>5.1879590000000002</v>
      </c>
      <c r="H813">
        <v>0</v>
      </c>
      <c r="I813">
        <v>0</v>
      </c>
      <c r="J813">
        <v>0</v>
      </c>
    </row>
    <row r="814" spans="1:10" x14ac:dyDescent="0.35">
      <c r="A814" s="21" t="str">
        <f>B461&amp;C812&amp;D814</f>
        <v>PENETRACION (%)GALLETASREST.CAT ARAGON</v>
      </c>
      <c r="B814">
        <v>0</v>
      </c>
      <c r="C814">
        <v>0</v>
      </c>
      <c r="D814" t="s">
        <v>148</v>
      </c>
      <c r="E814">
        <v>8.0964010000000002</v>
      </c>
      <c r="F814">
        <v>2.9402569999999999</v>
      </c>
      <c r="G814">
        <v>0.57744839999999997</v>
      </c>
      <c r="H814">
        <v>0</v>
      </c>
      <c r="I814">
        <v>0</v>
      </c>
      <c r="J814">
        <v>0</v>
      </c>
    </row>
    <row r="815" spans="1:10" x14ac:dyDescent="0.35">
      <c r="A815" s="21" t="str">
        <f>B461&amp;C812&amp;D815</f>
        <v>PENETRACION (%)GALLETASLEVANTE</v>
      </c>
      <c r="B815">
        <v>0</v>
      </c>
      <c r="C815">
        <v>0</v>
      </c>
      <c r="D815" t="s">
        <v>149</v>
      </c>
      <c r="E815">
        <v>2.8921359999999998</v>
      </c>
      <c r="F815">
        <v>3.7150970000000001</v>
      </c>
      <c r="G815">
        <v>2.2804120000000001</v>
      </c>
      <c r="H815">
        <v>0</v>
      </c>
      <c r="I815">
        <v>0</v>
      </c>
      <c r="J815">
        <v>0</v>
      </c>
    </row>
    <row r="816" spans="1:10" x14ac:dyDescent="0.35">
      <c r="A816" s="21" t="str">
        <f>B461&amp;C812&amp;D816</f>
        <v>PENETRACION (%)GALLETASANDALUCIA</v>
      </c>
      <c r="B816">
        <v>0</v>
      </c>
      <c r="C816">
        <v>0</v>
      </c>
      <c r="D816" t="s">
        <v>150</v>
      </c>
      <c r="E816">
        <v>3.3418549999999998</v>
      </c>
      <c r="F816">
        <v>3.7231339999999999</v>
      </c>
      <c r="G816">
        <v>3.6649370000000001</v>
      </c>
      <c r="H816">
        <v>0</v>
      </c>
      <c r="I816">
        <v>0</v>
      </c>
      <c r="J816">
        <v>0</v>
      </c>
    </row>
    <row r="817" spans="1:10" x14ac:dyDescent="0.35">
      <c r="A817" s="21" t="str">
        <f>B461&amp;C812&amp;D817</f>
        <v>PENETRACION (%)GALLETASMDD AM</v>
      </c>
      <c r="B817">
        <v>0</v>
      </c>
      <c r="C817">
        <v>0</v>
      </c>
      <c r="D817" t="s">
        <v>151</v>
      </c>
      <c r="E817">
        <v>4.0748879999999996</v>
      </c>
      <c r="F817">
        <v>1.7011000000000001</v>
      </c>
      <c r="G817">
        <v>3.8993139999999999</v>
      </c>
      <c r="H817">
        <v>0</v>
      </c>
      <c r="I817">
        <v>0</v>
      </c>
      <c r="J817">
        <v>0</v>
      </c>
    </row>
    <row r="818" spans="1:10" x14ac:dyDescent="0.35">
      <c r="A818" s="21" t="str">
        <f>B461&amp;C812&amp;D818</f>
        <v>PENETRACION (%)GALLETASRTO CENTRO</v>
      </c>
      <c r="B818">
        <v>0</v>
      </c>
      <c r="C818">
        <v>0</v>
      </c>
      <c r="D818" t="s">
        <v>152</v>
      </c>
      <c r="E818">
        <v>1.778986</v>
      </c>
      <c r="F818">
        <v>2.04033</v>
      </c>
      <c r="G818">
        <v>4.2700050000000003</v>
      </c>
      <c r="H818">
        <v>0</v>
      </c>
      <c r="I818">
        <v>0</v>
      </c>
      <c r="J818">
        <v>0</v>
      </c>
    </row>
    <row r="819" spans="1:10" x14ac:dyDescent="0.35">
      <c r="A819" s="21" t="str">
        <f>B461&amp;C812&amp;D819</f>
        <v>PENETRACION (%)GALLETASNORTE-CENTRO</v>
      </c>
      <c r="B819">
        <v>0</v>
      </c>
      <c r="C819">
        <v>0</v>
      </c>
      <c r="D819" t="s">
        <v>153</v>
      </c>
      <c r="E819">
        <v>8.3237699999999997</v>
      </c>
      <c r="F819">
        <v>10.22087</v>
      </c>
      <c r="G819">
        <v>0.80274840000000003</v>
      </c>
      <c r="H819">
        <v>0</v>
      </c>
      <c r="I819">
        <v>0</v>
      </c>
      <c r="J819">
        <v>0</v>
      </c>
    </row>
    <row r="820" spans="1:10" x14ac:dyDescent="0.35">
      <c r="A820" s="21" t="str">
        <f>B461&amp;C812&amp;D820</f>
        <v>PENETRACION (%)GALLETASNOROESTE</v>
      </c>
      <c r="B820">
        <v>0</v>
      </c>
      <c r="C820">
        <v>0</v>
      </c>
      <c r="D820" t="s">
        <v>154</v>
      </c>
      <c r="E820">
        <v>2.887486</v>
      </c>
      <c r="F820">
        <v>0.85279059999999995</v>
      </c>
      <c r="G820">
        <v>0.97522770000000003</v>
      </c>
      <c r="H820">
        <v>0</v>
      </c>
      <c r="I820">
        <v>0</v>
      </c>
      <c r="J820">
        <v>0</v>
      </c>
    </row>
    <row r="821" spans="1:10" x14ac:dyDescent="0.35">
      <c r="A821" s="21" t="str">
        <f>B461&amp;C812&amp;D821</f>
        <v>PENETRACION (%)GALLETAS&lt;2MIL</v>
      </c>
      <c r="B821">
        <v>0</v>
      </c>
      <c r="C821">
        <v>0</v>
      </c>
      <c r="D821" t="s">
        <v>29</v>
      </c>
      <c r="E821">
        <v>1.18614</v>
      </c>
      <c r="F821">
        <v>1.460159</v>
      </c>
      <c r="G821">
        <v>1.185586</v>
      </c>
      <c r="H821">
        <v>0</v>
      </c>
      <c r="I821">
        <v>0</v>
      </c>
      <c r="J821">
        <v>0</v>
      </c>
    </row>
    <row r="822" spans="1:10" x14ac:dyDescent="0.35">
      <c r="A822" s="21" t="str">
        <f>B461&amp;C812&amp;D822</f>
        <v>PENETRACION (%)GALLETAS2-5MIL</v>
      </c>
      <c r="B822">
        <v>0</v>
      </c>
      <c r="C822">
        <v>0</v>
      </c>
      <c r="D822" t="s">
        <v>32</v>
      </c>
      <c r="E822">
        <v>3.9586519999999998</v>
      </c>
      <c r="F822">
        <v>0</v>
      </c>
      <c r="G822">
        <v>2.702461</v>
      </c>
      <c r="H822">
        <v>0</v>
      </c>
      <c r="I822">
        <v>0</v>
      </c>
      <c r="J822">
        <v>0</v>
      </c>
    </row>
    <row r="823" spans="1:10" x14ac:dyDescent="0.35">
      <c r="A823" s="21" t="str">
        <f>B461&amp;C812&amp;D823</f>
        <v>PENETRACION (%)GALLETAS5-10MIL</v>
      </c>
      <c r="B823">
        <v>0</v>
      </c>
      <c r="C823">
        <v>0</v>
      </c>
      <c r="D823" t="s">
        <v>34</v>
      </c>
      <c r="E823">
        <v>2.5295260000000002</v>
      </c>
      <c r="F823">
        <v>4.8237249999999996</v>
      </c>
      <c r="G823">
        <v>1.8675710000000001</v>
      </c>
      <c r="H823">
        <v>0</v>
      </c>
      <c r="I823">
        <v>0</v>
      </c>
      <c r="J823">
        <v>0</v>
      </c>
    </row>
    <row r="824" spans="1:10" x14ac:dyDescent="0.35">
      <c r="A824" s="21" t="str">
        <f>B461&amp;C812&amp;D824</f>
        <v>PENETRACION (%)GALLETAS10-30MIL</v>
      </c>
      <c r="B824">
        <v>0</v>
      </c>
      <c r="C824">
        <v>0</v>
      </c>
      <c r="D824" t="s">
        <v>36</v>
      </c>
      <c r="E824">
        <v>5.8331650000000002</v>
      </c>
      <c r="F824">
        <v>3.3305609999999999</v>
      </c>
      <c r="G824">
        <v>4.5857279999999996</v>
      </c>
      <c r="H824">
        <v>0</v>
      </c>
      <c r="I824">
        <v>0</v>
      </c>
      <c r="J824">
        <v>0</v>
      </c>
    </row>
    <row r="825" spans="1:10" x14ac:dyDescent="0.35">
      <c r="A825" s="21" t="str">
        <f>B461&amp;C812&amp;D825</f>
        <v>PENETRACION (%)GALLETAS30-100MIL</v>
      </c>
      <c r="B825">
        <v>0</v>
      </c>
      <c r="C825">
        <v>0</v>
      </c>
      <c r="D825" t="s">
        <v>38</v>
      </c>
      <c r="E825">
        <v>4.1126940000000003</v>
      </c>
      <c r="F825">
        <v>3.3908399999999999</v>
      </c>
      <c r="G825">
        <v>4.399813</v>
      </c>
      <c r="H825">
        <v>0</v>
      </c>
      <c r="I825">
        <v>0</v>
      </c>
      <c r="J825">
        <v>0</v>
      </c>
    </row>
    <row r="826" spans="1:10" x14ac:dyDescent="0.35">
      <c r="A826" s="21" t="str">
        <f>B461&amp;C812&amp;D826</f>
        <v>PENETRACION (%)GALLETAS100-200MIL</v>
      </c>
      <c r="B826">
        <v>0</v>
      </c>
      <c r="C826">
        <v>0</v>
      </c>
      <c r="D826" t="s">
        <v>40</v>
      </c>
      <c r="E826">
        <v>5.7661519999999999</v>
      </c>
      <c r="F826">
        <v>5.9648770000000004</v>
      </c>
      <c r="G826">
        <v>2.7149730000000001</v>
      </c>
      <c r="H826">
        <v>0</v>
      </c>
      <c r="I826">
        <v>0</v>
      </c>
      <c r="J826">
        <v>0</v>
      </c>
    </row>
    <row r="827" spans="1:10" x14ac:dyDescent="0.35">
      <c r="A827" s="21" t="str">
        <f>B461&amp;C812&amp;D827</f>
        <v>PENETRACION (%)GALLETAS200-500MIL</v>
      </c>
      <c r="B827">
        <v>0</v>
      </c>
      <c r="C827">
        <v>0</v>
      </c>
      <c r="D827" t="s">
        <v>42</v>
      </c>
      <c r="E827">
        <v>5.5772139999999997</v>
      </c>
      <c r="F827">
        <v>4.5367730000000002</v>
      </c>
      <c r="G827">
        <v>0.95915249999999996</v>
      </c>
      <c r="H827">
        <v>0</v>
      </c>
      <c r="I827">
        <v>0</v>
      </c>
      <c r="J827">
        <v>0</v>
      </c>
    </row>
    <row r="828" spans="1:10" x14ac:dyDescent="0.35">
      <c r="A828" s="21" t="str">
        <f>B461&amp;C812&amp;D828</f>
        <v>PENETRACION (%)GALLETAS&gt;500MIL</v>
      </c>
      <c r="B828">
        <v>0</v>
      </c>
      <c r="C828">
        <v>0</v>
      </c>
      <c r="D828" t="s">
        <v>44</v>
      </c>
      <c r="E828">
        <v>4.9026529999999999</v>
      </c>
      <c r="F828">
        <v>1.9977339999999999</v>
      </c>
      <c r="G828">
        <v>2.7756210000000001</v>
      </c>
      <c r="H828">
        <v>0</v>
      </c>
      <c r="I828">
        <v>0</v>
      </c>
      <c r="J828">
        <v>0</v>
      </c>
    </row>
    <row r="829" spans="1:10" x14ac:dyDescent="0.35">
      <c r="A829" s="21" t="str">
        <f>B461&amp;C812&amp;D829</f>
        <v>PENETRACION (%)GALLETASDE 15 A 19 AÑOS</v>
      </c>
      <c r="B829">
        <v>0</v>
      </c>
      <c r="C829">
        <v>0</v>
      </c>
      <c r="D829" t="s">
        <v>155</v>
      </c>
      <c r="E829">
        <v>15.411020000000001</v>
      </c>
      <c r="F829">
        <v>12.8089</v>
      </c>
      <c r="G829">
        <v>4.9432749999999999</v>
      </c>
      <c r="H829">
        <v>0</v>
      </c>
      <c r="I829">
        <v>0</v>
      </c>
      <c r="J829">
        <v>0</v>
      </c>
    </row>
    <row r="830" spans="1:10" x14ac:dyDescent="0.35">
      <c r="A830" s="21" t="str">
        <f>B461&amp;C812&amp;D830</f>
        <v>PENETRACION (%)GALLETASDE 20 A 24 AÑOS</v>
      </c>
      <c r="B830">
        <v>0</v>
      </c>
      <c r="C830">
        <v>0</v>
      </c>
      <c r="D830" t="s">
        <v>156</v>
      </c>
      <c r="E830">
        <v>14.82807</v>
      </c>
      <c r="F830">
        <v>5.2085509999999999</v>
      </c>
      <c r="G830">
        <v>5.1833280000000004</v>
      </c>
      <c r="H830">
        <v>0</v>
      </c>
      <c r="I830">
        <v>0</v>
      </c>
      <c r="J830">
        <v>0</v>
      </c>
    </row>
    <row r="831" spans="1:10" x14ac:dyDescent="0.35">
      <c r="A831" s="21" t="str">
        <f>B461&amp;C812&amp;D831</f>
        <v>PENETRACION (%)GALLETASDE 25 A 34 AÑOS</v>
      </c>
      <c r="B831">
        <v>0</v>
      </c>
      <c r="C831">
        <v>0</v>
      </c>
      <c r="D831" t="s">
        <v>157</v>
      </c>
      <c r="E831">
        <v>4.424175</v>
      </c>
      <c r="F831">
        <v>7.3313620000000004</v>
      </c>
      <c r="G831">
        <v>3.7244160000000002</v>
      </c>
      <c r="H831">
        <v>0</v>
      </c>
      <c r="I831">
        <v>0</v>
      </c>
      <c r="J831">
        <v>0</v>
      </c>
    </row>
    <row r="832" spans="1:10" x14ac:dyDescent="0.35">
      <c r="A832" s="21" t="str">
        <f>B461&amp;C812&amp;D832</f>
        <v>PENETRACION (%)GALLETASDE 35 A 49 AÑOS</v>
      </c>
      <c r="B832">
        <v>0</v>
      </c>
      <c r="C832">
        <v>0</v>
      </c>
      <c r="D832" t="s">
        <v>158</v>
      </c>
      <c r="E832">
        <v>2.88388</v>
      </c>
      <c r="F832">
        <v>1.772575</v>
      </c>
      <c r="G832">
        <v>2.4745089999999998</v>
      </c>
      <c r="H832">
        <v>0</v>
      </c>
      <c r="I832">
        <v>0</v>
      </c>
      <c r="J832">
        <v>0</v>
      </c>
    </row>
    <row r="833" spans="1:10" x14ac:dyDescent="0.35">
      <c r="A833" s="21" t="str">
        <f>B461&amp;C812&amp;D833</f>
        <v>PENETRACION (%)GALLETASDE 50 A 59 AÑOS</v>
      </c>
      <c r="B833">
        <v>0</v>
      </c>
      <c r="C833">
        <v>0</v>
      </c>
      <c r="D833" t="s">
        <v>159</v>
      </c>
      <c r="E833">
        <v>4.6485110000000001</v>
      </c>
      <c r="F833">
        <v>2.9744600000000001</v>
      </c>
      <c r="G833">
        <v>3.5176050000000001</v>
      </c>
      <c r="H833">
        <v>0</v>
      </c>
      <c r="I833">
        <v>0</v>
      </c>
      <c r="J833">
        <v>0</v>
      </c>
    </row>
    <row r="834" spans="1:10" x14ac:dyDescent="0.35">
      <c r="A834" s="21" t="str">
        <f>B461&amp;C812&amp;D834</f>
        <v>PENETRACION (%)GALLETASDE 60 A 75 AÑOS</v>
      </c>
      <c r="B834">
        <v>0</v>
      </c>
      <c r="C834">
        <v>0</v>
      </c>
      <c r="D834" t="s">
        <v>160</v>
      </c>
      <c r="E834">
        <v>1.999949</v>
      </c>
      <c r="F834">
        <v>0.61147620000000003</v>
      </c>
      <c r="G834">
        <v>1.1213089999999999</v>
      </c>
      <c r="H834">
        <v>0</v>
      </c>
      <c r="I834">
        <v>0</v>
      </c>
      <c r="J834">
        <v>0</v>
      </c>
    </row>
    <row r="835" spans="1:10" x14ac:dyDescent="0.35">
      <c r="A835" s="21" t="str">
        <f>B461&amp;C812&amp;D835</f>
        <v>PENETRACION (%)GALLETASALTA Y MEDIA ALTA</v>
      </c>
      <c r="B835">
        <v>0</v>
      </c>
      <c r="C835">
        <v>0</v>
      </c>
      <c r="D835" t="s">
        <v>161</v>
      </c>
      <c r="E835">
        <v>2.7411120000000002</v>
      </c>
      <c r="F835">
        <v>1.980639</v>
      </c>
      <c r="G835">
        <v>2.4734060000000002</v>
      </c>
      <c r="H835">
        <v>0</v>
      </c>
      <c r="I835">
        <v>0</v>
      </c>
      <c r="J835">
        <v>0</v>
      </c>
    </row>
    <row r="836" spans="1:10" x14ac:dyDescent="0.35">
      <c r="A836" s="21" t="str">
        <f>B461&amp;C812&amp;D836</f>
        <v>PENETRACION (%)GALLETASMEDIA</v>
      </c>
      <c r="B836">
        <v>0</v>
      </c>
      <c r="C836">
        <v>0</v>
      </c>
      <c r="D836" t="s">
        <v>162</v>
      </c>
      <c r="E836">
        <v>3.860392</v>
      </c>
      <c r="F836">
        <v>2.0046460000000002</v>
      </c>
      <c r="G836">
        <v>4.3766499999999997</v>
      </c>
      <c r="H836">
        <v>0</v>
      </c>
      <c r="I836">
        <v>0</v>
      </c>
      <c r="J836">
        <v>0</v>
      </c>
    </row>
    <row r="837" spans="1:10" x14ac:dyDescent="0.35">
      <c r="A837" s="21" t="str">
        <f>B461&amp;C812&amp;D837</f>
        <v>PENETRACION (%)GALLETASMEDIA BAJA</v>
      </c>
      <c r="B837">
        <v>0</v>
      </c>
      <c r="C837">
        <v>0</v>
      </c>
      <c r="D837" t="s">
        <v>163</v>
      </c>
      <c r="E837">
        <v>2.2540010000000001</v>
      </c>
      <c r="F837">
        <v>2.602557</v>
      </c>
      <c r="G837">
        <v>1.800381</v>
      </c>
      <c r="H837">
        <v>0</v>
      </c>
      <c r="I837">
        <v>0</v>
      </c>
      <c r="J837">
        <v>0</v>
      </c>
    </row>
    <row r="838" spans="1:10" x14ac:dyDescent="0.35">
      <c r="A838" s="21" t="str">
        <f>B461&amp;C812&amp;D838</f>
        <v>PENETRACION (%)GALLETASBAJA</v>
      </c>
      <c r="B838">
        <v>0</v>
      </c>
      <c r="C838">
        <v>0</v>
      </c>
      <c r="D838" t="s">
        <v>164</v>
      </c>
      <c r="E838">
        <v>12.48887</v>
      </c>
      <c r="F838">
        <v>7.6357049999999997</v>
      </c>
      <c r="G838">
        <v>3.1150660000000001</v>
      </c>
      <c r="H838">
        <v>0</v>
      </c>
      <c r="I838">
        <v>0</v>
      </c>
      <c r="J838">
        <v>0</v>
      </c>
    </row>
    <row r="839" spans="1:10" x14ac:dyDescent="0.35">
      <c r="A839" s="21" t="str">
        <f>B461&amp;C839&amp;D839</f>
        <v>PENETRACION (%)BOLLERÍAT.ESPAÑA</v>
      </c>
      <c r="B839">
        <v>0</v>
      </c>
      <c r="C839" t="s">
        <v>172</v>
      </c>
      <c r="D839" t="s">
        <v>59</v>
      </c>
      <c r="E839">
        <v>6.0295629999999996</v>
      </c>
      <c r="F839">
        <v>5.9301440000000003</v>
      </c>
      <c r="G839">
        <v>4.2830789999999999</v>
      </c>
      <c r="H839">
        <v>0</v>
      </c>
      <c r="I839">
        <v>0</v>
      </c>
      <c r="J839">
        <v>0</v>
      </c>
    </row>
    <row r="840" spans="1:10" x14ac:dyDescent="0.35">
      <c r="A840" s="21" t="str">
        <f>B461&amp;C839&amp;D840</f>
        <v>PENETRACION (%)BOLLERÍABCN AM</v>
      </c>
      <c r="B840">
        <v>0</v>
      </c>
      <c r="C840">
        <v>0</v>
      </c>
      <c r="D840" t="s">
        <v>147</v>
      </c>
      <c r="E840">
        <v>8.5489709999999999</v>
      </c>
      <c r="F840">
        <v>10.73875</v>
      </c>
      <c r="G840">
        <v>9.1332400000000007</v>
      </c>
      <c r="H840">
        <v>0</v>
      </c>
      <c r="I840">
        <v>0</v>
      </c>
      <c r="J840">
        <v>0</v>
      </c>
    </row>
    <row r="841" spans="1:10" x14ac:dyDescent="0.35">
      <c r="A841" s="21" t="str">
        <f>B461&amp;C839&amp;D841</f>
        <v>PENETRACION (%)BOLLERÍAREST.CAT ARAGON</v>
      </c>
      <c r="B841">
        <v>0</v>
      </c>
      <c r="C841">
        <v>0</v>
      </c>
      <c r="D841" t="s">
        <v>148</v>
      </c>
      <c r="E841">
        <v>4.4353980000000002</v>
      </c>
      <c r="F841">
        <v>3.0011260000000002</v>
      </c>
      <c r="G841">
        <v>2.5350229999999998</v>
      </c>
      <c r="H841">
        <v>0</v>
      </c>
      <c r="I841">
        <v>0</v>
      </c>
      <c r="J841">
        <v>0</v>
      </c>
    </row>
    <row r="842" spans="1:10" x14ac:dyDescent="0.35">
      <c r="A842" s="21" t="str">
        <f>B461&amp;C839&amp;D842</f>
        <v>PENETRACION (%)BOLLERÍALEVANTE</v>
      </c>
      <c r="B842">
        <v>0</v>
      </c>
      <c r="C842">
        <v>0</v>
      </c>
      <c r="D842" t="s">
        <v>149</v>
      </c>
      <c r="E842">
        <v>7.2977449999999999</v>
      </c>
      <c r="F842">
        <v>6.6967790000000003</v>
      </c>
      <c r="G842">
        <v>4.9593420000000004</v>
      </c>
      <c r="H842">
        <v>0</v>
      </c>
      <c r="I842">
        <v>0</v>
      </c>
      <c r="J842">
        <v>0</v>
      </c>
    </row>
    <row r="843" spans="1:10" x14ac:dyDescent="0.35">
      <c r="A843" s="21" t="str">
        <f>B461&amp;C839&amp;D843</f>
        <v>PENETRACION (%)BOLLERÍAANDALUCIA</v>
      </c>
      <c r="B843">
        <v>0</v>
      </c>
      <c r="C843">
        <v>0</v>
      </c>
      <c r="D843" t="s">
        <v>150</v>
      </c>
      <c r="E843">
        <v>5.4278729999999999</v>
      </c>
      <c r="F843">
        <v>7.6298469999999998</v>
      </c>
      <c r="G843">
        <v>6.0151180000000002</v>
      </c>
      <c r="H843">
        <v>0</v>
      </c>
      <c r="I843">
        <v>0</v>
      </c>
      <c r="J843">
        <v>0</v>
      </c>
    </row>
    <row r="844" spans="1:10" x14ac:dyDescent="0.35">
      <c r="A844" s="21" t="str">
        <f>B461&amp;C839&amp;D844</f>
        <v>PENETRACION (%)BOLLERÍAMDD AM</v>
      </c>
      <c r="B844">
        <v>0</v>
      </c>
      <c r="C844">
        <v>0</v>
      </c>
      <c r="D844" t="s">
        <v>151</v>
      </c>
      <c r="E844">
        <v>5.4930899999999996</v>
      </c>
      <c r="F844">
        <v>8.2957970000000003</v>
      </c>
      <c r="G844">
        <v>6.9270769999999997</v>
      </c>
      <c r="H844">
        <v>0</v>
      </c>
      <c r="I844">
        <v>0</v>
      </c>
      <c r="J844">
        <v>0</v>
      </c>
    </row>
    <row r="845" spans="1:10" x14ac:dyDescent="0.35">
      <c r="A845" s="21" t="str">
        <f>B461&amp;C839&amp;D845</f>
        <v>PENETRACION (%)BOLLERÍARTO CENTRO</v>
      </c>
      <c r="B845">
        <v>0</v>
      </c>
      <c r="C845">
        <v>0</v>
      </c>
      <c r="D845" t="s">
        <v>152</v>
      </c>
      <c r="E845">
        <v>6.8505710000000004</v>
      </c>
      <c r="F845">
        <v>7.0479469999999997</v>
      </c>
      <c r="G845">
        <v>5.2579010000000004</v>
      </c>
      <c r="H845">
        <v>0</v>
      </c>
      <c r="I845">
        <v>0</v>
      </c>
      <c r="J845">
        <v>0</v>
      </c>
    </row>
    <row r="846" spans="1:10" x14ac:dyDescent="0.35">
      <c r="A846" s="21" t="str">
        <f>B461&amp;C839&amp;D846</f>
        <v>PENETRACION (%)BOLLERÍANORTE-CENTRO</v>
      </c>
      <c r="B846">
        <v>0</v>
      </c>
      <c r="C846">
        <v>0</v>
      </c>
      <c r="D846" t="s">
        <v>153</v>
      </c>
      <c r="E846">
        <v>6.1252409999999999</v>
      </c>
      <c r="F846">
        <v>6.4364400000000002</v>
      </c>
      <c r="G846">
        <v>4.3949129999999998</v>
      </c>
      <c r="H846">
        <v>0</v>
      </c>
      <c r="I846">
        <v>0</v>
      </c>
      <c r="J846">
        <v>0</v>
      </c>
    </row>
    <row r="847" spans="1:10" x14ac:dyDescent="0.35">
      <c r="A847" s="21" t="str">
        <f>B461&amp;C839&amp;D847</f>
        <v>PENETRACION (%)BOLLERÍANOROESTE</v>
      </c>
      <c r="B847">
        <v>0</v>
      </c>
      <c r="C847">
        <v>0</v>
      </c>
      <c r="D847" t="s">
        <v>154</v>
      </c>
      <c r="E847">
        <v>7.0058769999999999</v>
      </c>
      <c r="F847">
        <v>8.7168279999999996</v>
      </c>
      <c r="G847">
        <v>6.4113709999999999</v>
      </c>
      <c r="H847">
        <v>0</v>
      </c>
      <c r="I847">
        <v>0</v>
      </c>
      <c r="J847">
        <v>0</v>
      </c>
    </row>
    <row r="848" spans="1:10" x14ac:dyDescent="0.35">
      <c r="A848" s="21" t="str">
        <f>B461&amp;C839&amp;D848</f>
        <v>PENETRACION (%)BOLLERÍA&lt;2MIL</v>
      </c>
      <c r="B848">
        <v>0</v>
      </c>
      <c r="C848">
        <v>0</v>
      </c>
      <c r="D848" t="s">
        <v>29</v>
      </c>
      <c r="E848">
        <v>4.219538</v>
      </c>
      <c r="F848">
        <v>5.8176930000000002</v>
      </c>
      <c r="G848">
        <v>1.85263</v>
      </c>
      <c r="H848">
        <v>0</v>
      </c>
      <c r="I848">
        <v>0</v>
      </c>
      <c r="J848">
        <v>0</v>
      </c>
    </row>
    <row r="849" spans="1:10" x14ac:dyDescent="0.35">
      <c r="A849" s="21" t="str">
        <f>B461&amp;C839&amp;D849</f>
        <v>PENETRACION (%)BOLLERÍA2-5MIL</v>
      </c>
      <c r="B849">
        <v>0</v>
      </c>
      <c r="C849">
        <v>0</v>
      </c>
      <c r="D849" t="s">
        <v>32</v>
      </c>
      <c r="E849">
        <v>7.4377680000000002</v>
      </c>
      <c r="F849">
        <v>11.24513</v>
      </c>
      <c r="G849">
        <v>3.9430109999999998</v>
      </c>
      <c r="H849">
        <v>0</v>
      </c>
      <c r="I849">
        <v>0</v>
      </c>
      <c r="J849">
        <v>0</v>
      </c>
    </row>
    <row r="850" spans="1:10" x14ac:dyDescent="0.35">
      <c r="A850" s="21" t="str">
        <f>B461&amp;C839&amp;D850</f>
        <v>PENETRACION (%)BOLLERÍA5-10MIL</v>
      </c>
      <c r="B850">
        <v>0</v>
      </c>
      <c r="C850">
        <v>0</v>
      </c>
      <c r="D850" t="s">
        <v>34</v>
      </c>
      <c r="E850">
        <v>5.4824460000000004</v>
      </c>
      <c r="F850">
        <v>7.0526340000000003</v>
      </c>
      <c r="G850">
        <v>12.183630000000001</v>
      </c>
      <c r="H850">
        <v>0</v>
      </c>
      <c r="I850">
        <v>0</v>
      </c>
      <c r="J850">
        <v>0</v>
      </c>
    </row>
    <row r="851" spans="1:10" x14ac:dyDescent="0.35">
      <c r="A851" s="21" t="str">
        <f>B461&amp;C839&amp;D851</f>
        <v>PENETRACION (%)BOLLERÍA10-30MIL</v>
      </c>
      <c r="B851">
        <v>0</v>
      </c>
      <c r="C851">
        <v>0</v>
      </c>
      <c r="D851" t="s">
        <v>36</v>
      </c>
      <c r="E851">
        <v>6.230213</v>
      </c>
      <c r="F851">
        <v>5.6262420000000004</v>
      </c>
      <c r="G851">
        <v>4.2183780000000004</v>
      </c>
      <c r="H851">
        <v>0</v>
      </c>
      <c r="I851">
        <v>0</v>
      </c>
      <c r="J851">
        <v>0</v>
      </c>
    </row>
    <row r="852" spans="1:10" x14ac:dyDescent="0.35">
      <c r="A852" s="21" t="str">
        <f>B461&amp;C839&amp;D852</f>
        <v>PENETRACION (%)BOLLERÍA30-100MIL</v>
      </c>
      <c r="B852">
        <v>0</v>
      </c>
      <c r="C852">
        <v>0</v>
      </c>
      <c r="D852" t="s">
        <v>38</v>
      </c>
      <c r="E852">
        <v>8.2638949999999998</v>
      </c>
      <c r="F852">
        <v>6.2989389999999998</v>
      </c>
      <c r="G852">
        <v>9.4479039999999994</v>
      </c>
      <c r="H852">
        <v>0</v>
      </c>
      <c r="I852">
        <v>0</v>
      </c>
      <c r="J852">
        <v>0</v>
      </c>
    </row>
    <row r="853" spans="1:10" x14ac:dyDescent="0.35">
      <c r="A853" s="21" t="str">
        <f>B461&amp;C839&amp;D853</f>
        <v>PENETRACION (%)BOLLERÍA100-200MIL</v>
      </c>
      <c r="B853">
        <v>0</v>
      </c>
      <c r="C853">
        <v>0</v>
      </c>
      <c r="D853" t="s">
        <v>40</v>
      </c>
      <c r="E853">
        <v>4.1414049999999998</v>
      </c>
      <c r="F853">
        <v>12.120749999999999</v>
      </c>
      <c r="G853">
        <v>4.5807349999999998</v>
      </c>
      <c r="H853">
        <v>0</v>
      </c>
      <c r="I853">
        <v>0</v>
      </c>
      <c r="J853">
        <v>0</v>
      </c>
    </row>
    <row r="854" spans="1:10" x14ac:dyDescent="0.35">
      <c r="A854" s="21" t="str">
        <f>B461&amp;C839&amp;D854</f>
        <v>PENETRACION (%)BOLLERÍA200-500MIL</v>
      </c>
      <c r="B854">
        <v>0</v>
      </c>
      <c r="C854">
        <v>0</v>
      </c>
      <c r="D854" t="s">
        <v>42</v>
      </c>
      <c r="E854">
        <v>6.1489339999999997</v>
      </c>
      <c r="F854">
        <v>7.0779810000000003</v>
      </c>
      <c r="G854">
        <v>6.3501010000000004</v>
      </c>
      <c r="H854">
        <v>0</v>
      </c>
      <c r="I854">
        <v>0</v>
      </c>
      <c r="J854">
        <v>0</v>
      </c>
    </row>
    <row r="855" spans="1:10" x14ac:dyDescent="0.35">
      <c r="A855" s="21" t="str">
        <f>B461&amp;C839&amp;D855</f>
        <v>PENETRACION (%)BOLLERÍA&gt;500MIL</v>
      </c>
      <c r="B855">
        <v>0</v>
      </c>
      <c r="C855">
        <v>0</v>
      </c>
      <c r="D855" t="s">
        <v>44</v>
      </c>
      <c r="E855">
        <v>8.0745939999999994</v>
      </c>
      <c r="F855">
        <v>4.5747439999999999</v>
      </c>
      <c r="G855">
        <v>3.5293389999999998</v>
      </c>
      <c r="H855">
        <v>0</v>
      </c>
      <c r="I855">
        <v>0</v>
      </c>
      <c r="J855">
        <v>0</v>
      </c>
    </row>
    <row r="856" spans="1:10" x14ac:dyDescent="0.35">
      <c r="A856" s="21" t="str">
        <f>B461&amp;C839&amp;D856</f>
        <v>PENETRACION (%)BOLLERÍADE 15 A 19 AÑOS</v>
      </c>
      <c r="B856">
        <v>0</v>
      </c>
      <c r="C856">
        <v>0</v>
      </c>
      <c r="D856" t="s">
        <v>155</v>
      </c>
      <c r="E856">
        <v>6.6207909999999996</v>
      </c>
      <c r="F856">
        <v>10.079280000000001</v>
      </c>
      <c r="G856">
        <v>2.1802519999999999</v>
      </c>
      <c r="H856">
        <v>0</v>
      </c>
      <c r="I856">
        <v>0</v>
      </c>
      <c r="J856">
        <v>0</v>
      </c>
    </row>
    <row r="857" spans="1:10" x14ac:dyDescent="0.35">
      <c r="A857" s="21" t="str">
        <f>B461&amp;C839&amp;D857</f>
        <v>PENETRACION (%)BOLLERÍADE 20 A 24 AÑOS</v>
      </c>
      <c r="B857">
        <v>0</v>
      </c>
      <c r="C857">
        <v>0</v>
      </c>
      <c r="D857" t="s">
        <v>156</v>
      </c>
      <c r="E857">
        <v>13.79311</v>
      </c>
      <c r="F857">
        <v>8.8889259999999997</v>
      </c>
      <c r="G857">
        <v>3.5171079999999999</v>
      </c>
      <c r="H857">
        <v>0</v>
      </c>
      <c r="I857">
        <v>0</v>
      </c>
      <c r="J857">
        <v>0</v>
      </c>
    </row>
    <row r="858" spans="1:10" x14ac:dyDescent="0.35">
      <c r="A858" s="21" t="str">
        <f>B461&amp;C839&amp;D858</f>
        <v>PENETRACION (%)BOLLERÍADE 25 A 34 AÑOS</v>
      </c>
      <c r="B858">
        <v>0</v>
      </c>
      <c r="C858">
        <v>0</v>
      </c>
      <c r="D858" t="s">
        <v>157</v>
      </c>
      <c r="E858">
        <v>8.3196010000000005</v>
      </c>
      <c r="F858">
        <v>7.5216649999999996</v>
      </c>
      <c r="G858">
        <v>4.2919470000000004</v>
      </c>
      <c r="H858">
        <v>0</v>
      </c>
      <c r="I858">
        <v>0</v>
      </c>
      <c r="J858">
        <v>0</v>
      </c>
    </row>
    <row r="859" spans="1:10" x14ac:dyDescent="0.35">
      <c r="A859" s="21" t="str">
        <f>B461&amp;C839&amp;D859</f>
        <v>PENETRACION (%)BOLLERÍADE 35 A 49 AÑOS</v>
      </c>
      <c r="B859">
        <v>0</v>
      </c>
      <c r="C859">
        <v>0</v>
      </c>
      <c r="D859" t="s">
        <v>158</v>
      </c>
      <c r="E859">
        <v>6.0607810000000004</v>
      </c>
      <c r="F859">
        <v>7.1567499999999997</v>
      </c>
      <c r="G859">
        <v>8.7823419999999999</v>
      </c>
      <c r="H859">
        <v>0</v>
      </c>
      <c r="I859">
        <v>0</v>
      </c>
      <c r="J859">
        <v>0</v>
      </c>
    </row>
    <row r="860" spans="1:10" x14ac:dyDescent="0.35">
      <c r="A860" s="21" t="str">
        <f>B461&amp;C839&amp;D860</f>
        <v>PENETRACION (%)BOLLERÍADE 50 A 59 AÑOS</v>
      </c>
      <c r="B860">
        <v>0</v>
      </c>
      <c r="C860">
        <v>0</v>
      </c>
      <c r="D860" t="s">
        <v>159</v>
      </c>
      <c r="E860">
        <v>6.0162940000000003</v>
      </c>
      <c r="F860">
        <v>7.1517109999999997</v>
      </c>
      <c r="G860">
        <v>4.534192</v>
      </c>
      <c r="H860">
        <v>0</v>
      </c>
      <c r="I860">
        <v>0</v>
      </c>
      <c r="J860">
        <v>0</v>
      </c>
    </row>
    <row r="861" spans="1:10" x14ac:dyDescent="0.35">
      <c r="A861" s="21" t="str">
        <f>B461&amp;C839&amp;D861</f>
        <v>PENETRACION (%)BOLLERÍADE 60 A 75 AÑOS</v>
      </c>
      <c r="B861">
        <v>0</v>
      </c>
      <c r="C861">
        <v>0</v>
      </c>
      <c r="D861" t="s">
        <v>160</v>
      </c>
      <c r="E861">
        <v>4.1119310000000002</v>
      </c>
      <c r="F861">
        <v>4.3225110000000004</v>
      </c>
      <c r="G861">
        <v>4.7014180000000003</v>
      </c>
      <c r="H861">
        <v>0</v>
      </c>
      <c r="I861">
        <v>0</v>
      </c>
      <c r="J861">
        <v>0</v>
      </c>
    </row>
    <row r="862" spans="1:10" x14ac:dyDescent="0.35">
      <c r="A862" s="21" t="str">
        <f>B461&amp;C839&amp;D862</f>
        <v>PENETRACION (%)BOLLERÍAALTA Y MEDIA ALTA</v>
      </c>
      <c r="B862">
        <v>0</v>
      </c>
      <c r="C862">
        <v>0</v>
      </c>
      <c r="D862" t="s">
        <v>161</v>
      </c>
      <c r="E862">
        <v>4.3607490000000002</v>
      </c>
      <c r="F862">
        <v>6.0955870000000001</v>
      </c>
      <c r="G862">
        <v>4.8165719999999999</v>
      </c>
      <c r="H862">
        <v>0</v>
      </c>
      <c r="I862">
        <v>0</v>
      </c>
      <c r="J862">
        <v>0</v>
      </c>
    </row>
    <row r="863" spans="1:10" x14ac:dyDescent="0.35">
      <c r="A863" s="21" t="str">
        <f>B461&amp;C839&amp;D863</f>
        <v>PENETRACION (%)BOLLERÍAMEDIA</v>
      </c>
      <c r="B863">
        <v>0</v>
      </c>
      <c r="C863">
        <v>0</v>
      </c>
      <c r="D863" t="s">
        <v>162</v>
      </c>
      <c r="E863">
        <v>7.9925670000000002</v>
      </c>
      <c r="F863">
        <v>5.6696470000000003</v>
      </c>
      <c r="G863">
        <v>6.2892799999999998</v>
      </c>
      <c r="H863">
        <v>0</v>
      </c>
      <c r="I863">
        <v>0</v>
      </c>
      <c r="J863">
        <v>0</v>
      </c>
    </row>
    <row r="864" spans="1:10" x14ac:dyDescent="0.35">
      <c r="A864" s="21" t="str">
        <f>B461&amp;C839&amp;D864</f>
        <v>PENETRACION (%)BOLLERÍAMEDIA BAJA</v>
      </c>
      <c r="B864">
        <v>0</v>
      </c>
      <c r="C864">
        <v>0</v>
      </c>
      <c r="D864" t="s">
        <v>163</v>
      </c>
      <c r="E864">
        <v>5.6484350000000001</v>
      </c>
      <c r="F864">
        <v>6.3742470000000004</v>
      </c>
      <c r="G864">
        <v>4.1107719999999999</v>
      </c>
      <c r="H864">
        <v>0</v>
      </c>
      <c r="I864">
        <v>0</v>
      </c>
      <c r="J864">
        <v>0</v>
      </c>
    </row>
    <row r="865" spans="1:10" x14ac:dyDescent="0.35">
      <c r="A865" s="21" t="str">
        <f>B461&amp;C839&amp;D865</f>
        <v>PENETRACION (%)BOLLERÍABAJA</v>
      </c>
      <c r="B865">
        <v>0</v>
      </c>
      <c r="C865">
        <v>0</v>
      </c>
      <c r="D865" t="s">
        <v>164</v>
      </c>
      <c r="E865">
        <v>9.5797670000000004</v>
      </c>
      <c r="F865">
        <v>8.7038440000000001</v>
      </c>
      <c r="G865">
        <v>5.9335360000000001</v>
      </c>
      <c r="H865">
        <v>0</v>
      </c>
      <c r="I865">
        <v>0</v>
      </c>
      <c r="J865">
        <v>0</v>
      </c>
    </row>
    <row r="866" spans="1:10" x14ac:dyDescent="0.35">
      <c r="A866" s="21" t="str">
        <f>B461&amp;C866&amp;D866</f>
        <v>PENETRACION (%)PAL.PAN+BARRIT+TORTITT.ESPAÑA</v>
      </c>
      <c r="B866">
        <v>0</v>
      </c>
      <c r="C866" t="s">
        <v>173</v>
      </c>
      <c r="D866" t="s">
        <v>59</v>
      </c>
      <c r="E866">
        <v>1.0188569999999999</v>
      </c>
      <c r="F866">
        <v>0.77598829999999996</v>
      </c>
      <c r="G866">
        <v>1.0255780000000001</v>
      </c>
      <c r="H866">
        <v>0</v>
      </c>
      <c r="I866">
        <v>0</v>
      </c>
      <c r="J866">
        <v>0</v>
      </c>
    </row>
    <row r="867" spans="1:10" x14ac:dyDescent="0.35">
      <c r="A867" s="21" t="str">
        <f>B461&amp;C866&amp;D867</f>
        <v>PENETRACION (%)PAL.PAN+BARRIT+TORTITBCN AM</v>
      </c>
      <c r="B867">
        <v>0</v>
      </c>
      <c r="C867">
        <v>0</v>
      </c>
      <c r="D867" t="s">
        <v>147</v>
      </c>
      <c r="E867">
        <v>1.797339</v>
      </c>
      <c r="F867">
        <v>0.49465239999999999</v>
      </c>
      <c r="G867">
        <v>1.425759</v>
      </c>
      <c r="H867">
        <v>0</v>
      </c>
      <c r="I867">
        <v>0</v>
      </c>
      <c r="J867">
        <v>0</v>
      </c>
    </row>
    <row r="868" spans="1:10" x14ac:dyDescent="0.35">
      <c r="A868" s="21" t="str">
        <f>B461&amp;C866&amp;D868</f>
        <v>PENETRACION (%)PAL.PAN+BARRIT+TORTITREST.CAT ARAGON</v>
      </c>
      <c r="B868">
        <v>0</v>
      </c>
      <c r="C868">
        <v>0</v>
      </c>
      <c r="D868" t="s">
        <v>148</v>
      </c>
      <c r="E868">
        <v>1.2267170000000001</v>
      </c>
      <c r="F868">
        <v>1.3503449999999999</v>
      </c>
      <c r="G868">
        <v>0.65016969999999996</v>
      </c>
      <c r="H868">
        <v>0</v>
      </c>
      <c r="I868">
        <v>0</v>
      </c>
      <c r="J868">
        <v>0</v>
      </c>
    </row>
    <row r="869" spans="1:10" x14ac:dyDescent="0.35">
      <c r="A869" s="21" t="str">
        <f>B461&amp;C866&amp;D869</f>
        <v>PENETRACION (%)PAL.PAN+BARRIT+TORTITLEVANTE</v>
      </c>
      <c r="B869">
        <v>0</v>
      </c>
      <c r="C869">
        <v>0</v>
      </c>
      <c r="D869" t="s">
        <v>149</v>
      </c>
      <c r="E869">
        <v>1.3995770000000001</v>
      </c>
      <c r="F869">
        <v>1.0322439999999999</v>
      </c>
      <c r="G869">
        <v>1.693435</v>
      </c>
      <c r="H869">
        <v>0</v>
      </c>
      <c r="I869">
        <v>0</v>
      </c>
      <c r="J869">
        <v>0</v>
      </c>
    </row>
    <row r="870" spans="1:10" x14ac:dyDescent="0.35">
      <c r="A870" s="21" t="str">
        <f>B461&amp;C866&amp;D870</f>
        <v>PENETRACION (%)PAL.PAN+BARRIT+TORTITANDALUCIA</v>
      </c>
      <c r="B870">
        <v>0</v>
      </c>
      <c r="C870">
        <v>0</v>
      </c>
      <c r="D870" t="s">
        <v>150</v>
      </c>
      <c r="E870">
        <v>0.61804219999999999</v>
      </c>
      <c r="F870">
        <v>1.9868650000000001</v>
      </c>
      <c r="G870">
        <v>2.1394009999999999</v>
      </c>
      <c r="H870">
        <v>0</v>
      </c>
      <c r="I870">
        <v>0</v>
      </c>
      <c r="J870">
        <v>0</v>
      </c>
    </row>
    <row r="871" spans="1:10" x14ac:dyDescent="0.35">
      <c r="A871" s="21" t="str">
        <f>B461&amp;C866&amp;D871</f>
        <v>PENETRACION (%)PAL.PAN+BARRIT+TORTITMDD AM</v>
      </c>
      <c r="B871">
        <v>0</v>
      </c>
      <c r="C871">
        <v>0</v>
      </c>
      <c r="D871" t="s">
        <v>151</v>
      </c>
      <c r="E871">
        <v>0.80442259999999999</v>
      </c>
      <c r="F871">
        <v>0.22811590000000001</v>
      </c>
      <c r="G871">
        <v>1.754092</v>
      </c>
      <c r="H871">
        <v>0</v>
      </c>
      <c r="I871">
        <v>0</v>
      </c>
      <c r="J871">
        <v>0</v>
      </c>
    </row>
    <row r="872" spans="1:10" x14ac:dyDescent="0.35">
      <c r="A872" s="21" t="str">
        <f>B461&amp;C866&amp;D872</f>
        <v>PENETRACION (%)PAL.PAN+BARRIT+TORTITRTO CENTRO</v>
      </c>
      <c r="B872">
        <v>0</v>
      </c>
      <c r="C872">
        <v>0</v>
      </c>
      <c r="D872" t="s">
        <v>152</v>
      </c>
      <c r="E872">
        <v>1.4886489999999999</v>
      </c>
      <c r="F872">
        <v>0.89359359999999999</v>
      </c>
      <c r="G872">
        <v>1.740418</v>
      </c>
      <c r="H872">
        <v>0</v>
      </c>
      <c r="I872">
        <v>0</v>
      </c>
      <c r="J872">
        <v>0</v>
      </c>
    </row>
    <row r="873" spans="1:10" x14ac:dyDescent="0.35">
      <c r="A873" s="21" t="str">
        <f>B461&amp;C866&amp;D873</f>
        <v>PENETRACION (%)PAL.PAN+BARRIT+TORTITNORTE-CENTRO</v>
      </c>
      <c r="B873">
        <v>0</v>
      </c>
      <c r="C873">
        <v>0</v>
      </c>
      <c r="D873" t="s">
        <v>153</v>
      </c>
      <c r="E873">
        <v>2.273082</v>
      </c>
      <c r="F873">
        <v>0.1173965</v>
      </c>
      <c r="G873">
        <v>1.1238360000000001</v>
      </c>
      <c r="H873">
        <v>0</v>
      </c>
      <c r="I873">
        <v>0</v>
      </c>
      <c r="J873">
        <v>0</v>
      </c>
    </row>
    <row r="874" spans="1:10" x14ac:dyDescent="0.35">
      <c r="A874" s="21" t="str">
        <f>B461&amp;C866&amp;D874</f>
        <v>PENETRACION (%)PAL.PAN+BARRIT+TORTITNOROESTE</v>
      </c>
      <c r="B874">
        <v>0</v>
      </c>
      <c r="C874">
        <v>0</v>
      </c>
      <c r="D874" t="s">
        <v>154</v>
      </c>
      <c r="E874">
        <v>0.7019476</v>
      </c>
      <c r="F874">
        <v>0.91655419999999999</v>
      </c>
      <c r="G874">
        <v>0.62049449999999995</v>
      </c>
      <c r="H874">
        <v>0</v>
      </c>
      <c r="I874">
        <v>0</v>
      </c>
      <c r="J874">
        <v>0</v>
      </c>
    </row>
    <row r="875" spans="1:10" x14ac:dyDescent="0.35">
      <c r="A875" s="21" t="str">
        <f>B461&amp;C866&amp;D875</f>
        <v>PENETRACION (%)PAL.PAN+BARRIT+TORTIT&lt;2MIL</v>
      </c>
      <c r="B875">
        <v>0</v>
      </c>
      <c r="C875">
        <v>0</v>
      </c>
      <c r="D875" t="s">
        <v>29</v>
      </c>
      <c r="E875">
        <v>0</v>
      </c>
      <c r="F875">
        <v>0</v>
      </c>
      <c r="G875">
        <v>0.71945709999999996</v>
      </c>
      <c r="H875">
        <v>0</v>
      </c>
      <c r="I875">
        <v>0</v>
      </c>
      <c r="J875">
        <v>0</v>
      </c>
    </row>
    <row r="876" spans="1:10" x14ac:dyDescent="0.35">
      <c r="A876" s="21" t="str">
        <f>B461&amp;C866&amp;D876</f>
        <v>PENETRACION (%)PAL.PAN+BARRIT+TORTIT2-5MIL</v>
      </c>
      <c r="B876">
        <v>0</v>
      </c>
      <c r="C876">
        <v>0</v>
      </c>
      <c r="D876" t="s">
        <v>32</v>
      </c>
      <c r="E876">
        <v>0.78986140000000005</v>
      </c>
      <c r="F876">
        <v>0.67566230000000005</v>
      </c>
      <c r="G876">
        <v>0</v>
      </c>
      <c r="H876">
        <v>0</v>
      </c>
      <c r="I876">
        <v>0</v>
      </c>
      <c r="J876">
        <v>0</v>
      </c>
    </row>
    <row r="877" spans="1:10" x14ac:dyDescent="0.35">
      <c r="A877" s="21" t="str">
        <f>B461&amp;C866&amp;D877</f>
        <v>PENETRACION (%)PAL.PAN+BARRIT+TORTIT5-10MIL</v>
      </c>
      <c r="B877">
        <v>0</v>
      </c>
      <c r="C877">
        <v>0</v>
      </c>
      <c r="D877" t="s">
        <v>34</v>
      </c>
      <c r="E877">
        <v>0</v>
      </c>
      <c r="F877">
        <v>0.52814039999999995</v>
      </c>
      <c r="G877">
        <v>1.2829999999999999</v>
      </c>
      <c r="H877">
        <v>0</v>
      </c>
      <c r="I877">
        <v>0</v>
      </c>
      <c r="J877">
        <v>0</v>
      </c>
    </row>
    <row r="878" spans="1:10" x14ac:dyDescent="0.35">
      <c r="A878" s="21" t="str">
        <f>B461&amp;C866&amp;D878</f>
        <v>PENETRACION (%)PAL.PAN+BARRIT+TORTIT10-30MIL</v>
      </c>
      <c r="B878">
        <v>0</v>
      </c>
      <c r="C878">
        <v>0</v>
      </c>
      <c r="D878" t="s">
        <v>36</v>
      </c>
      <c r="E878">
        <v>1.154015</v>
      </c>
      <c r="F878">
        <v>0.55306120000000003</v>
      </c>
      <c r="G878">
        <v>1.2260629999999999</v>
      </c>
      <c r="H878">
        <v>0</v>
      </c>
      <c r="I878">
        <v>0</v>
      </c>
      <c r="J878">
        <v>0</v>
      </c>
    </row>
    <row r="879" spans="1:10" x14ac:dyDescent="0.35">
      <c r="A879" s="21" t="str">
        <f>B461&amp;C866&amp;D879</f>
        <v>PENETRACION (%)PAL.PAN+BARRIT+TORTIT30-100MIL</v>
      </c>
      <c r="B879">
        <v>0</v>
      </c>
      <c r="C879">
        <v>0</v>
      </c>
      <c r="D879" t="s">
        <v>38</v>
      </c>
      <c r="E879">
        <v>2.2530770000000002</v>
      </c>
      <c r="F879">
        <v>1.6507339999999999</v>
      </c>
      <c r="G879">
        <v>0.97848930000000001</v>
      </c>
      <c r="H879">
        <v>0</v>
      </c>
      <c r="I879">
        <v>0</v>
      </c>
      <c r="J879">
        <v>0</v>
      </c>
    </row>
    <row r="880" spans="1:10" x14ac:dyDescent="0.35">
      <c r="A880" s="21" t="str">
        <f>B461&amp;C866&amp;D880</f>
        <v>PENETRACION (%)PAL.PAN+BARRIT+TORTIT100-200MIL</v>
      </c>
      <c r="B880">
        <v>0</v>
      </c>
      <c r="C880">
        <v>0</v>
      </c>
      <c r="D880" t="s">
        <v>40</v>
      </c>
      <c r="E880">
        <v>1.7064950000000001</v>
      </c>
      <c r="F880">
        <v>1.150053</v>
      </c>
      <c r="G880">
        <v>0.93866839999999996</v>
      </c>
      <c r="H880">
        <v>0</v>
      </c>
      <c r="I880">
        <v>0</v>
      </c>
      <c r="J880">
        <v>0</v>
      </c>
    </row>
    <row r="881" spans="1:10" x14ac:dyDescent="0.35">
      <c r="A881" s="21" t="str">
        <f>B461&amp;C866&amp;D881</f>
        <v>PENETRACION (%)PAL.PAN+BARRIT+TORTIT200-500MIL</v>
      </c>
      <c r="B881">
        <v>0</v>
      </c>
      <c r="C881">
        <v>0</v>
      </c>
      <c r="D881" t="s">
        <v>42</v>
      </c>
      <c r="E881">
        <v>1.143907</v>
      </c>
      <c r="F881">
        <v>0.73258440000000002</v>
      </c>
      <c r="G881">
        <v>3.8215750000000002</v>
      </c>
      <c r="H881">
        <v>0</v>
      </c>
      <c r="I881">
        <v>0</v>
      </c>
      <c r="J881">
        <v>0</v>
      </c>
    </row>
    <row r="882" spans="1:10" x14ac:dyDescent="0.35">
      <c r="A882" s="21" t="str">
        <f>B461&amp;C866&amp;D882</f>
        <v>PENETRACION (%)PAL.PAN+BARRIT+TORTIT&gt;500MIL</v>
      </c>
      <c r="B882">
        <v>0</v>
      </c>
      <c r="C882">
        <v>0</v>
      </c>
      <c r="D882" t="s">
        <v>44</v>
      </c>
      <c r="E882">
        <v>0.88897999999999999</v>
      </c>
      <c r="F882">
        <v>0.97073880000000001</v>
      </c>
      <c r="G882">
        <v>1.3505</v>
      </c>
      <c r="H882">
        <v>0</v>
      </c>
      <c r="I882">
        <v>0</v>
      </c>
      <c r="J882">
        <v>0</v>
      </c>
    </row>
    <row r="883" spans="1:10" x14ac:dyDescent="0.35">
      <c r="A883" s="21" t="str">
        <f>B461&amp;C866&amp;D883</f>
        <v>PENETRACION (%)PAL.PAN+BARRIT+TORTITDE 15 A 19 AÑOS</v>
      </c>
      <c r="B883">
        <v>0</v>
      </c>
      <c r="C883">
        <v>0</v>
      </c>
      <c r="D883" t="s">
        <v>155</v>
      </c>
      <c r="E883">
        <v>2.9644940000000002</v>
      </c>
      <c r="F883">
        <v>2.4681989999999998</v>
      </c>
      <c r="G883">
        <v>0</v>
      </c>
      <c r="H883">
        <v>0</v>
      </c>
      <c r="I883">
        <v>0</v>
      </c>
      <c r="J883">
        <v>0</v>
      </c>
    </row>
    <row r="884" spans="1:10" x14ac:dyDescent="0.35">
      <c r="A884" s="21" t="str">
        <f>B461&amp;C866&amp;D884</f>
        <v>PENETRACION (%)PAL.PAN+BARRIT+TORTITDE 20 A 24 AÑOS</v>
      </c>
      <c r="B884">
        <v>0</v>
      </c>
      <c r="C884">
        <v>0</v>
      </c>
      <c r="D884" t="s">
        <v>156</v>
      </c>
      <c r="E884">
        <v>0.79986959999999996</v>
      </c>
      <c r="F884">
        <v>0</v>
      </c>
      <c r="G884">
        <v>2.2387280000000001</v>
      </c>
      <c r="H884">
        <v>0</v>
      </c>
      <c r="I884">
        <v>0</v>
      </c>
      <c r="J884">
        <v>0</v>
      </c>
    </row>
    <row r="885" spans="1:10" x14ac:dyDescent="0.35">
      <c r="A885" s="21" t="str">
        <f>B461&amp;C866&amp;D885</f>
        <v>PENETRACION (%)PAL.PAN+BARRIT+TORTITDE 25 A 34 AÑOS</v>
      </c>
      <c r="B885">
        <v>0</v>
      </c>
      <c r="C885">
        <v>0</v>
      </c>
      <c r="D885" t="s">
        <v>157</v>
      </c>
      <c r="E885">
        <v>1.284022</v>
      </c>
      <c r="F885">
        <v>0.31550640000000002</v>
      </c>
      <c r="G885">
        <v>0.83019639999999995</v>
      </c>
      <c r="H885">
        <v>0</v>
      </c>
      <c r="I885">
        <v>0</v>
      </c>
      <c r="J885">
        <v>0</v>
      </c>
    </row>
    <row r="886" spans="1:10" x14ac:dyDescent="0.35">
      <c r="A886" s="21" t="str">
        <f>B461&amp;C866&amp;D886</f>
        <v>PENETRACION (%)PAL.PAN+BARRIT+TORTITDE 35 A 49 AÑOS</v>
      </c>
      <c r="B886">
        <v>0</v>
      </c>
      <c r="C886">
        <v>0</v>
      </c>
      <c r="D886" t="s">
        <v>158</v>
      </c>
      <c r="E886">
        <v>1.4801219999999999</v>
      </c>
      <c r="F886">
        <v>1.0258830000000001</v>
      </c>
      <c r="G886">
        <v>0.99764640000000004</v>
      </c>
      <c r="H886">
        <v>0</v>
      </c>
      <c r="I886">
        <v>0</v>
      </c>
      <c r="J886">
        <v>0</v>
      </c>
    </row>
    <row r="887" spans="1:10" x14ac:dyDescent="0.35">
      <c r="A887" s="21" t="str">
        <f>B461&amp;C866&amp;D887</f>
        <v>PENETRACION (%)PAL.PAN+BARRIT+TORTITDE 50 A 59 AÑOS</v>
      </c>
      <c r="B887">
        <v>0</v>
      </c>
      <c r="C887">
        <v>0</v>
      </c>
      <c r="D887" t="s">
        <v>159</v>
      </c>
      <c r="E887">
        <v>1.397262</v>
      </c>
      <c r="F887">
        <v>1.2876380000000001</v>
      </c>
      <c r="G887">
        <v>3.1792910000000001</v>
      </c>
      <c r="H887">
        <v>0</v>
      </c>
      <c r="I887">
        <v>0</v>
      </c>
      <c r="J887">
        <v>0</v>
      </c>
    </row>
    <row r="888" spans="1:10" x14ac:dyDescent="0.35">
      <c r="A888" s="21" t="str">
        <f>B461&amp;C866&amp;D888</f>
        <v>PENETRACION (%)PAL.PAN+BARRIT+TORTITDE 60 A 75 AÑOS</v>
      </c>
      <c r="B888">
        <v>0</v>
      </c>
      <c r="C888">
        <v>0</v>
      </c>
      <c r="D888" t="s">
        <v>160</v>
      </c>
      <c r="E888">
        <v>0.51594320000000005</v>
      </c>
      <c r="F888">
        <v>0.3101835</v>
      </c>
      <c r="G888">
        <v>0.49931930000000002</v>
      </c>
      <c r="H888">
        <v>0</v>
      </c>
      <c r="I888">
        <v>0</v>
      </c>
      <c r="J888">
        <v>0</v>
      </c>
    </row>
    <row r="889" spans="1:10" x14ac:dyDescent="0.35">
      <c r="A889" s="21" t="str">
        <f>B461&amp;C866&amp;D889</f>
        <v>PENETRACION (%)PAL.PAN+BARRIT+TORTITALTA Y MEDIA ALTA</v>
      </c>
      <c r="B889">
        <v>0</v>
      </c>
      <c r="C889">
        <v>0</v>
      </c>
      <c r="D889" t="s">
        <v>161</v>
      </c>
      <c r="E889">
        <v>1.848481</v>
      </c>
      <c r="F889">
        <v>0.86635519999999999</v>
      </c>
      <c r="G889">
        <v>1.2635970000000001</v>
      </c>
      <c r="H889">
        <v>0</v>
      </c>
      <c r="I889">
        <v>0</v>
      </c>
      <c r="J889">
        <v>0</v>
      </c>
    </row>
    <row r="890" spans="1:10" x14ac:dyDescent="0.35">
      <c r="A890" s="21" t="str">
        <f>B461&amp;C866&amp;D890</f>
        <v>PENETRACION (%)PAL.PAN+BARRIT+TORTITMEDIA</v>
      </c>
      <c r="B890">
        <v>0</v>
      </c>
      <c r="C890">
        <v>0</v>
      </c>
      <c r="D890" t="s">
        <v>162</v>
      </c>
      <c r="E890">
        <v>1.2930489999999999</v>
      </c>
      <c r="F890">
        <v>0.31026039999999999</v>
      </c>
      <c r="G890">
        <v>1.0498069999999999</v>
      </c>
      <c r="H890">
        <v>0</v>
      </c>
      <c r="I890">
        <v>0</v>
      </c>
      <c r="J890">
        <v>0</v>
      </c>
    </row>
    <row r="891" spans="1:10" x14ac:dyDescent="0.35">
      <c r="A891" s="21" t="str">
        <f>B461&amp;C866&amp;D891</f>
        <v>PENETRACION (%)PAL.PAN+BARRIT+TORTITMEDIA BAJA</v>
      </c>
      <c r="B891">
        <v>0</v>
      </c>
      <c r="C891">
        <v>0</v>
      </c>
      <c r="D891" t="s">
        <v>163</v>
      </c>
      <c r="E891">
        <v>0.42008810000000002</v>
      </c>
      <c r="F891">
        <v>0.83899630000000003</v>
      </c>
      <c r="G891">
        <v>1.539452</v>
      </c>
      <c r="H891">
        <v>0</v>
      </c>
      <c r="I891">
        <v>0</v>
      </c>
      <c r="J891">
        <v>0</v>
      </c>
    </row>
    <row r="892" spans="1:10" x14ac:dyDescent="0.35">
      <c r="A892" s="21" t="str">
        <f>B461&amp;C866&amp;D892</f>
        <v>PENETRACION (%)PAL.PAN+BARRIT+TORTITBAJA</v>
      </c>
      <c r="B892">
        <v>0</v>
      </c>
      <c r="C892">
        <v>0</v>
      </c>
      <c r="D892" t="s">
        <v>164</v>
      </c>
      <c r="E892">
        <v>1.0317019999999999</v>
      </c>
      <c r="F892">
        <v>1.9360999999999999</v>
      </c>
      <c r="G892">
        <v>1.1871560000000001</v>
      </c>
      <c r="H892">
        <v>0</v>
      </c>
      <c r="I892">
        <v>0</v>
      </c>
      <c r="J892">
        <v>0</v>
      </c>
    </row>
    <row r="893" spans="1:10" x14ac:dyDescent="0.35">
      <c r="A893" s="21" t="str">
        <f>B461&amp;C893&amp;D893</f>
        <v>PENETRACION (%).Resto productos Ing.T.ESPAÑA</v>
      </c>
      <c r="B893">
        <v>0</v>
      </c>
      <c r="C893" t="s">
        <v>131</v>
      </c>
      <c r="D893" t="s">
        <v>59</v>
      </c>
      <c r="E893">
        <v>19.344339999999999</v>
      </c>
      <c r="F893">
        <v>24.139600000000002</v>
      </c>
      <c r="G893">
        <v>22.738669999999999</v>
      </c>
      <c r="H893">
        <v>0</v>
      </c>
      <c r="I893">
        <v>0</v>
      </c>
      <c r="J893">
        <v>0</v>
      </c>
    </row>
    <row r="894" spans="1:10" x14ac:dyDescent="0.35">
      <c r="A894" s="21" t="str">
        <f>B461&amp;C893&amp;D894</f>
        <v>PENETRACION (%).Resto productos Ing.BCN AM</v>
      </c>
      <c r="B894">
        <v>0</v>
      </c>
      <c r="C894">
        <v>0</v>
      </c>
      <c r="D894" t="s">
        <v>147</v>
      </c>
      <c r="E894">
        <v>19.973469999999999</v>
      </c>
      <c r="F894">
        <v>30.640609999999999</v>
      </c>
      <c r="G894">
        <v>24.86655</v>
      </c>
      <c r="H894">
        <v>0</v>
      </c>
      <c r="I894">
        <v>0</v>
      </c>
      <c r="J894">
        <v>0</v>
      </c>
    </row>
    <row r="895" spans="1:10" x14ac:dyDescent="0.35">
      <c r="A895" s="21" t="str">
        <f>B461&amp;C893&amp;D895</f>
        <v>PENETRACION (%).Resto productos Ing.REST.CAT ARAGON</v>
      </c>
      <c r="B895">
        <v>0</v>
      </c>
      <c r="C895">
        <v>0</v>
      </c>
      <c r="D895" t="s">
        <v>148</v>
      </c>
      <c r="E895">
        <v>16.44763</v>
      </c>
      <c r="F895">
        <v>17.57601</v>
      </c>
      <c r="G895">
        <v>18.248899999999999</v>
      </c>
      <c r="H895">
        <v>0</v>
      </c>
      <c r="I895">
        <v>0</v>
      </c>
      <c r="J895">
        <v>0</v>
      </c>
    </row>
    <row r="896" spans="1:10" x14ac:dyDescent="0.35">
      <c r="A896" s="21" t="str">
        <f>B461&amp;C893&amp;D896</f>
        <v>PENETRACION (%).Resto productos Ing.LEVANTE</v>
      </c>
      <c r="B896">
        <v>0</v>
      </c>
      <c r="C896">
        <v>0</v>
      </c>
      <c r="D896" t="s">
        <v>149</v>
      </c>
      <c r="E896">
        <v>21.247679999999999</v>
      </c>
      <c r="F896">
        <v>27.932759999999998</v>
      </c>
      <c r="G896">
        <v>29.991569999999999</v>
      </c>
      <c r="H896">
        <v>0</v>
      </c>
      <c r="I896">
        <v>0</v>
      </c>
      <c r="J896">
        <v>0</v>
      </c>
    </row>
    <row r="897" spans="1:10" x14ac:dyDescent="0.35">
      <c r="A897" s="21" t="str">
        <f>B461&amp;C893&amp;D897</f>
        <v>PENETRACION (%).Resto productos Ing.ANDALUCIA</v>
      </c>
      <c r="B897">
        <v>0</v>
      </c>
      <c r="C897">
        <v>0</v>
      </c>
      <c r="D897" t="s">
        <v>150</v>
      </c>
      <c r="E897">
        <v>22.68601</v>
      </c>
      <c r="F897">
        <v>26.29721</v>
      </c>
      <c r="G897">
        <v>22.496310000000001</v>
      </c>
      <c r="H897">
        <v>0</v>
      </c>
      <c r="I897">
        <v>0</v>
      </c>
      <c r="J897">
        <v>0</v>
      </c>
    </row>
    <row r="898" spans="1:10" x14ac:dyDescent="0.35">
      <c r="A898" s="21" t="str">
        <f>B461&amp;C893&amp;D898</f>
        <v>PENETRACION (%).Resto productos Ing.MDD AM</v>
      </c>
      <c r="B898">
        <v>0</v>
      </c>
      <c r="C898">
        <v>0</v>
      </c>
      <c r="D898" t="s">
        <v>151</v>
      </c>
      <c r="E898">
        <v>18.89284</v>
      </c>
      <c r="F898">
        <v>24.711310000000001</v>
      </c>
      <c r="G898">
        <v>31.280159999999999</v>
      </c>
      <c r="H898">
        <v>0</v>
      </c>
      <c r="I898">
        <v>0</v>
      </c>
      <c r="J898">
        <v>0</v>
      </c>
    </row>
    <row r="899" spans="1:10" x14ac:dyDescent="0.35">
      <c r="A899" s="21" t="str">
        <f>B461&amp;C893&amp;D899</f>
        <v>PENETRACION (%).Resto productos Ing.RTO CENTRO</v>
      </c>
      <c r="B899">
        <v>0</v>
      </c>
      <c r="C899">
        <v>0</v>
      </c>
      <c r="D899" t="s">
        <v>152</v>
      </c>
      <c r="E899">
        <v>20.357759999999999</v>
      </c>
      <c r="F899">
        <v>20.489229999999999</v>
      </c>
      <c r="G899">
        <v>20.71416</v>
      </c>
      <c r="H899">
        <v>0</v>
      </c>
      <c r="I899">
        <v>0</v>
      </c>
      <c r="J899">
        <v>0</v>
      </c>
    </row>
    <row r="900" spans="1:10" x14ac:dyDescent="0.35">
      <c r="A900" s="21" t="str">
        <f>B461&amp;C893&amp;D900</f>
        <v>PENETRACION (%).Resto productos Ing.NORTE-CENTRO</v>
      </c>
      <c r="B900">
        <v>0</v>
      </c>
      <c r="C900">
        <v>0</v>
      </c>
      <c r="D900" t="s">
        <v>153</v>
      </c>
      <c r="E900">
        <v>20.34517</v>
      </c>
      <c r="F900">
        <v>14.868589999999999</v>
      </c>
      <c r="G900">
        <v>16.845199999999998</v>
      </c>
      <c r="H900">
        <v>0</v>
      </c>
      <c r="I900">
        <v>0</v>
      </c>
      <c r="J900">
        <v>0</v>
      </c>
    </row>
    <row r="901" spans="1:10" x14ac:dyDescent="0.35">
      <c r="A901" s="21" t="str">
        <f>B461&amp;C893&amp;D901</f>
        <v>PENETRACION (%).Resto productos Ing.NOROESTE</v>
      </c>
      <c r="B901">
        <v>0</v>
      </c>
      <c r="C901">
        <v>0</v>
      </c>
      <c r="D901" t="s">
        <v>154</v>
      </c>
      <c r="E901">
        <v>17.791589999999999</v>
      </c>
      <c r="F901">
        <v>29.981000000000002</v>
      </c>
      <c r="G901">
        <v>20.862189999999998</v>
      </c>
      <c r="H901">
        <v>0</v>
      </c>
      <c r="I901">
        <v>0</v>
      </c>
      <c r="J901">
        <v>0</v>
      </c>
    </row>
    <row r="902" spans="1:10" x14ac:dyDescent="0.35">
      <c r="A902" s="21" t="str">
        <f>B461&amp;C893&amp;D902</f>
        <v>PENETRACION (%).Resto productos Ing.&lt;2MIL</v>
      </c>
      <c r="B902">
        <v>0</v>
      </c>
      <c r="C902">
        <v>0</v>
      </c>
      <c r="D902" t="s">
        <v>29</v>
      </c>
      <c r="E902">
        <v>13.80058</v>
      </c>
      <c r="F902">
        <v>10.592560000000001</v>
      </c>
      <c r="G902">
        <v>19.423929999999999</v>
      </c>
      <c r="H902">
        <v>0</v>
      </c>
      <c r="I902">
        <v>0</v>
      </c>
      <c r="J902">
        <v>0</v>
      </c>
    </row>
    <row r="903" spans="1:10" x14ac:dyDescent="0.35">
      <c r="A903" s="21" t="str">
        <f>B461&amp;C893&amp;D903</f>
        <v>PENETRACION (%).Resto productos Ing.2-5MIL</v>
      </c>
      <c r="B903">
        <v>0</v>
      </c>
      <c r="C903">
        <v>0</v>
      </c>
      <c r="D903" t="s">
        <v>32</v>
      </c>
      <c r="E903">
        <v>21.220669999999998</v>
      </c>
      <c r="F903">
        <v>31.653670000000002</v>
      </c>
      <c r="G903">
        <v>25.593520000000002</v>
      </c>
      <c r="H903">
        <v>0</v>
      </c>
      <c r="I903">
        <v>0</v>
      </c>
      <c r="J903">
        <v>0</v>
      </c>
    </row>
    <row r="904" spans="1:10" x14ac:dyDescent="0.35">
      <c r="A904" s="21" t="str">
        <f>B461&amp;C893&amp;D904</f>
        <v>PENETRACION (%).Resto productos Ing.5-10MIL</v>
      </c>
      <c r="B904">
        <v>0</v>
      </c>
      <c r="C904">
        <v>0</v>
      </c>
      <c r="D904" t="s">
        <v>34</v>
      </c>
      <c r="E904">
        <v>21.61467</v>
      </c>
      <c r="F904">
        <v>19.907730000000001</v>
      </c>
      <c r="G904">
        <v>30.299330000000001</v>
      </c>
      <c r="H904">
        <v>0</v>
      </c>
      <c r="I904">
        <v>0</v>
      </c>
      <c r="J904">
        <v>0</v>
      </c>
    </row>
    <row r="905" spans="1:10" x14ac:dyDescent="0.35">
      <c r="A905" s="21" t="str">
        <f>B461&amp;C893&amp;D905</f>
        <v>PENETRACION (%).Resto productos Ing.10-30MIL</v>
      </c>
      <c r="B905">
        <v>0</v>
      </c>
      <c r="C905">
        <v>0</v>
      </c>
      <c r="D905" t="s">
        <v>36</v>
      </c>
      <c r="E905">
        <v>20.048670000000001</v>
      </c>
      <c r="F905">
        <v>23.957909999999998</v>
      </c>
      <c r="G905">
        <v>19.662990000000001</v>
      </c>
      <c r="H905">
        <v>0</v>
      </c>
      <c r="I905">
        <v>0</v>
      </c>
      <c r="J905">
        <v>0</v>
      </c>
    </row>
    <row r="906" spans="1:10" x14ac:dyDescent="0.35">
      <c r="A906" s="21" t="str">
        <f>B461&amp;C893&amp;D906</f>
        <v>PENETRACION (%).Resto productos Ing.30-100MIL</v>
      </c>
      <c r="B906">
        <v>0</v>
      </c>
      <c r="C906">
        <v>0</v>
      </c>
      <c r="D906" t="s">
        <v>38</v>
      </c>
      <c r="E906">
        <v>25.93881</v>
      </c>
      <c r="F906">
        <v>32.29692</v>
      </c>
      <c r="G906">
        <v>27.21998</v>
      </c>
      <c r="H906">
        <v>0</v>
      </c>
      <c r="I906">
        <v>0</v>
      </c>
      <c r="J906">
        <v>0</v>
      </c>
    </row>
    <row r="907" spans="1:10" x14ac:dyDescent="0.35">
      <c r="A907" s="21" t="str">
        <f>B461&amp;C893&amp;D907</f>
        <v>PENETRACION (%).Resto productos Ing.100-200MIL</v>
      </c>
      <c r="B907">
        <v>0</v>
      </c>
      <c r="C907">
        <v>0</v>
      </c>
      <c r="D907" t="s">
        <v>40</v>
      </c>
      <c r="E907">
        <v>22.02309</v>
      </c>
      <c r="F907">
        <v>21.640560000000001</v>
      </c>
      <c r="G907">
        <v>19.62724</v>
      </c>
      <c r="H907">
        <v>0</v>
      </c>
      <c r="I907">
        <v>0</v>
      </c>
      <c r="J907">
        <v>0</v>
      </c>
    </row>
    <row r="908" spans="1:10" x14ac:dyDescent="0.35">
      <c r="A908" s="21" t="str">
        <f>B461&amp;C893&amp;D908</f>
        <v>PENETRACION (%).Resto productos Ing.200-500MIL</v>
      </c>
      <c r="B908">
        <v>0</v>
      </c>
      <c r="C908">
        <v>0</v>
      </c>
      <c r="D908" t="s">
        <v>42</v>
      </c>
      <c r="E908">
        <v>18.915990000000001</v>
      </c>
      <c r="F908">
        <v>29.6309</v>
      </c>
      <c r="G908">
        <v>20.486519999999999</v>
      </c>
      <c r="H908">
        <v>0</v>
      </c>
      <c r="I908">
        <v>0</v>
      </c>
      <c r="J908">
        <v>0</v>
      </c>
    </row>
    <row r="909" spans="1:10" x14ac:dyDescent="0.35">
      <c r="A909" s="21" t="str">
        <f>B461&amp;C893&amp;D909</f>
        <v>PENETRACION (%).Resto productos Ing.&gt;500MIL</v>
      </c>
      <c r="B909">
        <v>0</v>
      </c>
      <c r="C909">
        <v>0</v>
      </c>
      <c r="D909" t="s">
        <v>44</v>
      </c>
      <c r="E909">
        <v>15.340870000000001</v>
      </c>
      <c r="F909">
        <v>19.649799999999999</v>
      </c>
      <c r="G909">
        <v>25.370229999999999</v>
      </c>
      <c r="H909">
        <v>0</v>
      </c>
      <c r="I909">
        <v>0</v>
      </c>
      <c r="J909">
        <v>0</v>
      </c>
    </row>
    <row r="910" spans="1:10" x14ac:dyDescent="0.35">
      <c r="A910" s="21" t="str">
        <f>B461&amp;C893&amp;D910</f>
        <v>PENETRACION (%).Resto productos Ing.DE 15 A 19 AÑOS</v>
      </c>
      <c r="B910">
        <v>0</v>
      </c>
      <c r="C910">
        <v>0</v>
      </c>
      <c r="D910" t="s">
        <v>155</v>
      </c>
      <c r="E910">
        <v>7.7533609999999999</v>
      </c>
      <c r="F910">
        <v>43.569719999999997</v>
      </c>
      <c r="G910">
        <v>27.979289999999999</v>
      </c>
      <c r="H910">
        <v>0</v>
      </c>
      <c r="I910">
        <v>0</v>
      </c>
      <c r="J910">
        <v>0</v>
      </c>
    </row>
    <row r="911" spans="1:10" x14ac:dyDescent="0.35">
      <c r="A911" s="21" t="str">
        <f>B461&amp;C893&amp;D911</f>
        <v>PENETRACION (%).Resto productos Ing.DE 20 A 24 AÑOS</v>
      </c>
      <c r="B911">
        <v>0</v>
      </c>
      <c r="C911">
        <v>0</v>
      </c>
      <c r="D911" t="s">
        <v>156</v>
      </c>
      <c r="E911">
        <v>29.0839</v>
      </c>
      <c r="F911">
        <v>20.829899999999999</v>
      </c>
      <c r="G911">
        <v>17.19265</v>
      </c>
      <c r="H911">
        <v>0</v>
      </c>
      <c r="I911">
        <v>0</v>
      </c>
      <c r="J911">
        <v>0</v>
      </c>
    </row>
    <row r="912" spans="1:10" x14ac:dyDescent="0.35">
      <c r="A912" s="21" t="str">
        <f>B461&amp;C893&amp;D912</f>
        <v>PENETRACION (%).Resto productos Ing.DE 25 A 34 AÑOS</v>
      </c>
      <c r="B912">
        <v>0</v>
      </c>
      <c r="C912">
        <v>0</v>
      </c>
      <c r="D912" t="s">
        <v>157</v>
      </c>
      <c r="E912">
        <v>27.04964</v>
      </c>
      <c r="F912">
        <v>27.49953</v>
      </c>
      <c r="G912">
        <v>27.390149999999998</v>
      </c>
      <c r="H912">
        <v>0</v>
      </c>
      <c r="I912">
        <v>0</v>
      </c>
      <c r="J912">
        <v>0</v>
      </c>
    </row>
    <row r="913" spans="1:10" x14ac:dyDescent="0.35">
      <c r="A913" s="21" t="str">
        <f>B461&amp;C893&amp;D913</f>
        <v>PENETRACION (%).Resto productos Ing.DE 35 A 49 AÑOS</v>
      </c>
      <c r="B913">
        <v>0</v>
      </c>
      <c r="C913">
        <v>0</v>
      </c>
      <c r="D913" t="s">
        <v>158</v>
      </c>
      <c r="E913">
        <v>19.234680000000001</v>
      </c>
      <c r="F913">
        <v>24.725069999999999</v>
      </c>
      <c r="G913">
        <v>22.279330000000002</v>
      </c>
      <c r="H913">
        <v>0</v>
      </c>
      <c r="I913">
        <v>0</v>
      </c>
      <c r="J913">
        <v>0</v>
      </c>
    </row>
    <row r="914" spans="1:10" x14ac:dyDescent="0.35">
      <c r="A914" s="21" t="str">
        <f>B461&amp;C893&amp;D914</f>
        <v>PENETRACION (%).Resto productos Ing.DE 50 A 59 AÑOS</v>
      </c>
      <c r="B914">
        <v>0</v>
      </c>
      <c r="C914">
        <v>0</v>
      </c>
      <c r="D914" t="s">
        <v>159</v>
      </c>
      <c r="E914">
        <v>17.62078</v>
      </c>
      <c r="F914">
        <v>24.73104</v>
      </c>
      <c r="G914">
        <v>27.088899999999999</v>
      </c>
      <c r="H914">
        <v>0</v>
      </c>
      <c r="I914">
        <v>0</v>
      </c>
      <c r="J914">
        <v>0</v>
      </c>
    </row>
    <row r="915" spans="1:10" x14ac:dyDescent="0.35">
      <c r="A915" s="21" t="str">
        <f>B461&amp;C893&amp;D915</f>
        <v>PENETRACION (%).Resto productos Ing.DE 60 A 75 AÑOS</v>
      </c>
      <c r="B915">
        <v>0</v>
      </c>
      <c r="C915">
        <v>0</v>
      </c>
      <c r="D915" t="s">
        <v>160</v>
      </c>
      <c r="E915">
        <v>17.956140000000001</v>
      </c>
      <c r="F915">
        <v>18.145320000000002</v>
      </c>
      <c r="G915">
        <v>18.923020000000001</v>
      </c>
      <c r="H915">
        <v>0</v>
      </c>
      <c r="I915">
        <v>0</v>
      </c>
      <c r="J915">
        <v>0</v>
      </c>
    </row>
    <row r="916" spans="1:10" x14ac:dyDescent="0.35">
      <c r="A916" s="21" t="str">
        <f>B461&amp;C893&amp;D916</f>
        <v>PENETRACION (%).Resto productos Ing.ALTA Y MEDIA ALTA</v>
      </c>
      <c r="B916">
        <v>0</v>
      </c>
      <c r="C916">
        <v>0</v>
      </c>
      <c r="D916" t="s">
        <v>161</v>
      </c>
      <c r="E916">
        <v>25.461459999999999</v>
      </c>
      <c r="F916">
        <v>31.21621</v>
      </c>
      <c r="G916">
        <v>33.834609999999998</v>
      </c>
      <c r="H916">
        <v>0</v>
      </c>
      <c r="I916">
        <v>0</v>
      </c>
      <c r="J916">
        <v>0</v>
      </c>
    </row>
    <row r="917" spans="1:10" x14ac:dyDescent="0.35">
      <c r="A917" s="21" t="str">
        <f>B461&amp;C893&amp;D917</f>
        <v>PENETRACION (%).Resto productos Ing.MEDIA</v>
      </c>
      <c r="B917">
        <v>0</v>
      </c>
      <c r="C917">
        <v>0</v>
      </c>
      <c r="D917" t="s">
        <v>162</v>
      </c>
      <c r="E917">
        <v>19.674939999999999</v>
      </c>
      <c r="F917">
        <v>23.495180000000001</v>
      </c>
      <c r="G917">
        <v>22.768940000000001</v>
      </c>
      <c r="H917">
        <v>0</v>
      </c>
      <c r="I917">
        <v>0</v>
      </c>
      <c r="J917">
        <v>0</v>
      </c>
    </row>
    <row r="918" spans="1:10" x14ac:dyDescent="0.35">
      <c r="A918" s="21" t="str">
        <f>B461&amp;C893&amp;D918</f>
        <v>PENETRACION (%).Resto productos Ing.MEDIA BAJA</v>
      </c>
      <c r="B918">
        <v>0</v>
      </c>
      <c r="C918">
        <v>0</v>
      </c>
      <c r="D918" t="s">
        <v>163</v>
      </c>
      <c r="E918">
        <v>18.451720000000002</v>
      </c>
      <c r="F918">
        <v>23.705719999999999</v>
      </c>
      <c r="G918">
        <v>17.547370000000001</v>
      </c>
      <c r="H918">
        <v>0</v>
      </c>
      <c r="I918">
        <v>0</v>
      </c>
      <c r="J918">
        <v>0</v>
      </c>
    </row>
    <row r="919" spans="1:10" x14ac:dyDescent="0.35">
      <c r="A919" s="21" t="str">
        <f>B461&amp;C893&amp;D919</f>
        <v>PENETRACION (%).Resto productos Ing.BAJA</v>
      </c>
      <c r="B919">
        <v>0</v>
      </c>
      <c r="C919">
        <v>0</v>
      </c>
      <c r="D919" t="s">
        <v>164</v>
      </c>
      <c r="E919">
        <v>20.312480000000001</v>
      </c>
      <c r="F919">
        <v>22.835979999999999</v>
      </c>
      <c r="G919">
        <v>20.401260000000001</v>
      </c>
      <c r="H919">
        <v>0</v>
      </c>
      <c r="I919">
        <v>0</v>
      </c>
      <c r="J919">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BB998-204E-4692-9E94-1AE4BA6C4E86}">
  <sheetPr codeName="Hoja12"/>
  <dimension ref="A1:L37"/>
  <sheetViews>
    <sheetView showGridLines="0" showRowColHeaders="0" tabSelected="1" zoomScale="85" zoomScaleNormal="85" zoomScaleSheetLayoutView="85" zoomScalePageLayoutView="50" workbookViewId="0">
      <selection activeCell="O6" sqref="O6"/>
    </sheetView>
  </sheetViews>
  <sheetFormatPr baseColWidth="10" defaultColWidth="11.453125" defaultRowHeight="14.5" x14ac:dyDescent="0.35"/>
  <cols>
    <col min="1" max="1" width="2.7265625" customWidth="1"/>
    <col min="9" max="9" width="40.26953125" customWidth="1"/>
  </cols>
  <sheetData>
    <row r="1" spans="1:12" ht="48.75" customHeight="1" x14ac:dyDescent="0.35">
      <c r="A1" s="52"/>
      <c r="B1" s="52"/>
      <c r="C1" s="52"/>
      <c r="D1" s="96" t="s">
        <v>0</v>
      </c>
      <c r="E1" s="96"/>
      <c r="F1" s="96"/>
      <c r="G1" s="96"/>
      <c r="H1" s="96"/>
      <c r="I1" s="96"/>
      <c r="J1" s="52"/>
      <c r="K1" s="27"/>
      <c r="L1" s="27"/>
    </row>
    <row r="2" spans="1:12" ht="15" thickBot="1" x14ac:dyDescent="0.4">
      <c r="A2" s="48"/>
      <c r="B2" s="48"/>
      <c r="C2" s="48"/>
      <c r="D2" s="48"/>
      <c r="E2" s="48"/>
      <c r="F2" s="48"/>
      <c r="G2" s="48"/>
      <c r="H2" s="48"/>
      <c r="I2" s="48"/>
      <c r="J2" s="48"/>
    </row>
    <row r="3" spans="1:12" ht="18.75" customHeight="1" thickBot="1" x14ac:dyDescent="0.4">
      <c r="A3" s="105" t="s">
        <v>13</v>
      </c>
      <c r="B3" s="106"/>
      <c r="C3" s="106"/>
      <c r="D3" s="106"/>
      <c r="E3" s="106"/>
      <c r="F3" s="106"/>
      <c r="G3" s="106"/>
      <c r="H3" s="106"/>
      <c r="I3" s="106"/>
      <c r="J3" s="106"/>
      <c r="K3" s="28"/>
      <c r="L3" s="28"/>
    </row>
    <row r="5" spans="1:12" x14ac:dyDescent="0.35">
      <c r="B5" s="102" t="s">
        <v>174</v>
      </c>
      <c r="C5" s="102"/>
      <c r="D5" s="102"/>
      <c r="E5" s="102"/>
      <c r="F5" s="102"/>
      <c r="G5" s="102"/>
      <c r="H5" s="102"/>
      <c r="I5" s="102"/>
      <c r="J5" s="102"/>
    </row>
    <row r="6" spans="1:12" s="49" customFormat="1" ht="260" customHeight="1" x14ac:dyDescent="0.35">
      <c r="B6" s="103" t="s">
        <v>176</v>
      </c>
      <c r="C6" s="103"/>
      <c r="D6" s="103"/>
      <c r="E6" s="103"/>
      <c r="F6" s="103"/>
      <c r="G6" s="103"/>
      <c r="H6" s="103"/>
      <c r="I6" s="103"/>
      <c r="J6" s="103"/>
    </row>
    <row r="7" spans="1:12" s="49" customFormat="1" ht="242" customHeight="1" x14ac:dyDescent="0.35">
      <c r="B7" s="103" t="s">
        <v>175</v>
      </c>
      <c r="C7" s="103"/>
      <c r="D7" s="103"/>
      <c r="E7" s="103"/>
      <c r="F7" s="103"/>
      <c r="G7" s="103"/>
      <c r="H7" s="103"/>
      <c r="I7" s="103"/>
      <c r="J7" s="103"/>
    </row>
    <row r="8" spans="1:12" s="49" customFormat="1" ht="222" customHeight="1" x14ac:dyDescent="0.35">
      <c r="B8" s="104"/>
      <c r="C8" s="104"/>
      <c r="D8" s="104"/>
      <c r="E8" s="104"/>
      <c r="F8" s="104"/>
      <c r="G8" s="104"/>
      <c r="H8" s="104"/>
      <c r="I8" s="104"/>
      <c r="J8" s="104"/>
    </row>
    <row r="9" spans="1:12" s="49" customFormat="1" ht="223.5" customHeight="1" x14ac:dyDescent="0.35">
      <c r="B9" s="104"/>
      <c r="C9" s="104"/>
      <c r="D9" s="104"/>
      <c r="E9" s="104"/>
      <c r="F9" s="104"/>
      <c r="G9" s="104"/>
      <c r="H9" s="104"/>
      <c r="I9" s="104"/>
      <c r="J9" s="104"/>
    </row>
    <row r="10" spans="1:12" ht="31.15" customHeight="1" x14ac:dyDescent="0.35">
      <c r="B10" s="101"/>
      <c r="C10" s="101"/>
      <c r="D10" s="101"/>
      <c r="E10" s="101"/>
      <c r="F10" s="101"/>
      <c r="G10" s="101"/>
      <c r="H10" s="101"/>
      <c r="I10" s="101"/>
    </row>
    <row r="11" spans="1:12" ht="31.15" customHeight="1" x14ac:dyDescent="0.35">
      <c r="B11" s="101"/>
      <c r="C11" s="101"/>
      <c r="D11" s="101"/>
      <c r="E11" s="101"/>
      <c r="F11" s="101"/>
      <c r="G11" s="101"/>
      <c r="H11" s="101"/>
      <c r="I11" s="101"/>
    </row>
    <row r="12" spans="1:12" ht="14.65" customHeight="1" x14ac:dyDescent="0.35">
      <c r="B12" s="50"/>
      <c r="C12" s="50"/>
      <c r="D12" s="50"/>
      <c r="E12" s="50"/>
      <c r="F12" s="50"/>
      <c r="G12" s="50"/>
      <c r="H12" s="50"/>
      <c r="I12" s="50"/>
    </row>
    <row r="13" spans="1:12" ht="14.65" customHeight="1" x14ac:dyDescent="0.35">
      <c r="B13" s="51"/>
      <c r="C13" s="51"/>
      <c r="D13" s="51"/>
      <c r="E13" s="51"/>
      <c r="F13" s="51"/>
      <c r="G13" s="51"/>
      <c r="H13" s="51"/>
      <c r="I13" s="51"/>
    </row>
    <row r="14" spans="1:12" ht="14.65" customHeight="1" x14ac:dyDescent="0.35">
      <c r="B14" s="51"/>
      <c r="C14" s="51"/>
      <c r="D14" s="51"/>
      <c r="E14" s="51"/>
      <c r="F14" s="51"/>
      <c r="G14" s="51"/>
      <c r="H14" s="51"/>
      <c r="I14" s="51"/>
    </row>
    <row r="15" spans="1:12" ht="14.65" customHeight="1" x14ac:dyDescent="0.35">
      <c r="B15" s="51"/>
      <c r="C15" s="51"/>
      <c r="D15" s="51"/>
      <c r="E15" s="51"/>
      <c r="F15" s="51"/>
      <c r="G15" s="51"/>
      <c r="H15" s="51"/>
      <c r="I15" s="51"/>
    </row>
    <row r="16" spans="1:12" ht="14.65" customHeight="1" x14ac:dyDescent="0.35">
      <c r="B16" s="51"/>
      <c r="C16" s="51"/>
      <c r="D16" s="51"/>
      <c r="E16" s="51"/>
      <c r="F16" s="51"/>
      <c r="G16" s="51"/>
      <c r="H16" s="51"/>
      <c r="I16" s="51"/>
    </row>
    <row r="17" spans="2:9" ht="14.65" customHeight="1" x14ac:dyDescent="0.35">
      <c r="B17" s="51"/>
      <c r="C17" s="51"/>
      <c r="D17" s="51"/>
      <c r="E17" s="51"/>
      <c r="F17" s="51"/>
      <c r="G17" s="51"/>
      <c r="H17" s="51"/>
      <c r="I17" s="51"/>
    </row>
    <row r="18" spans="2:9" ht="14.65" customHeight="1" x14ac:dyDescent="0.35">
      <c r="B18" s="51"/>
      <c r="C18" s="51"/>
      <c r="D18" s="51"/>
      <c r="E18" s="51"/>
      <c r="F18" s="51"/>
      <c r="G18" s="51"/>
      <c r="H18" s="51"/>
      <c r="I18" s="51"/>
    </row>
    <row r="19" spans="2:9" ht="14.65" customHeight="1" x14ac:dyDescent="0.35">
      <c r="B19" s="51"/>
      <c r="C19" s="51"/>
      <c r="D19" s="51"/>
      <c r="E19" s="51"/>
      <c r="F19" s="51"/>
      <c r="G19" s="51"/>
      <c r="H19" s="51"/>
      <c r="I19" s="51"/>
    </row>
    <row r="20" spans="2:9" ht="14.65" customHeight="1" x14ac:dyDescent="0.35">
      <c r="B20" s="51"/>
      <c r="C20" s="51"/>
      <c r="D20" s="51"/>
      <c r="E20" s="51"/>
      <c r="F20" s="51"/>
      <c r="G20" s="51"/>
      <c r="H20" s="51"/>
      <c r="I20" s="51"/>
    </row>
    <row r="21" spans="2:9" ht="14.65" customHeight="1" x14ac:dyDescent="0.35">
      <c r="B21" s="51"/>
      <c r="C21" s="51"/>
      <c r="D21" s="51"/>
      <c r="E21" s="51"/>
      <c r="F21" s="51"/>
      <c r="G21" s="51"/>
      <c r="H21" s="51"/>
      <c r="I21" s="51"/>
    </row>
    <row r="22" spans="2:9" ht="14.65" customHeight="1" x14ac:dyDescent="0.35">
      <c r="B22" s="51"/>
      <c r="C22" s="51"/>
      <c r="D22" s="51"/>
      <c r="E22" s="51"/>
      <c r="F22" s="51"/>
      <c r="G22" s="51"/>
      <c r="H22" s="51"/>
      <c r="I22" s="51"/>
    </row>
    <row r="23" spans="2:9" ht="14.65" customHeight="1" x14ac:dyDescent="0.35">
      <c r="B23" s="51"/>
      <c r="C23" s="51"/>
      <c r="D23" s="51"/>
      <c r="E23" s="51"/>
      <c r="F23" s="51"/>
      <c r="G23" s="51"/>
      <c r="H23" s="51"/>
      <c r="I23" s="51"/>
    </row>
    <row r="24" spans="2:9" ht="14.65" customHeight="1" x14ac:dyDescent="0.35">
      <c r="B24" s="51"/>
      <c r="C24" s="51"/>
      <c r="D24" s="51"/>
      <c r="E24" s="51"/>
      <c r="F24" s="51"/>
      <c r="G24" s="51"/>
      <c r="H24" s="51"/>
      <c r="I24" s="51"/>
    </row>
    <row r="25" spans="2:9" ht="14.65" customHeight="1" x14ac:dyDescent="0.35">
      <c r="B25" s="51"/>
      <c r="C25" s="51"/>
      <c r="D25" s="51"/>
      <c r="E25" s="51"/>
      <c r="F25" s="51"/>
      <c r="G25" s="51"/>
      <c r="H25" s="51"/>
      <c r="I25" s="51"/>
    </row>
    <row r="26" spans="2:9" ht="14.65" customHeight="1" x14ac:dyDescent="0.35">
      <c r="B26" s="51"/>
      <c r="C26" s="51"/>
      <c r="D26" s="51"/>
      <c r="E26" s="51"/>
      <c r="F26" s="51"/>
      <c r="G26" s="51"/>
      <c r="H26" s="51"/>
      <c r="I26" s="51"/>
    </row>
    <row r="27" spans="2:9" ht="14.65" customHeight="1" x14ac:dyDescent="0.35">
      <c r="B27" s="51"/>
      <c r="C27" s="51"/>
      <c r="D27" s="51"/>
      <c r="E27" s="51"/>
      <c r="F27" s="51"/>
      <c r="G27" s="51"/>
      <c r="H27" s="51"/>
      <c r="I27" s="51"/>
    </row>
    <row r="28" spans="2:9" ht="14.65" customHeight="1" x14ac:dyDescent="0.35">
      <c r="B28" s="51"/>
      <c r="C28" s="51"/>
      <c r="D28" s="51"/>
      <c r="E28" s="51"/>
      <c r="F28" s="51"/>
      <c r="G28" s="51"/>
      <c r="H28" s="51"/>
      <c r="I28" s="51"/>
    </row>
    <row r="29" spans="2:9" ht="14.65" customHeight="1" x14ac:dyDescent="0.35">
      <c r="B29" s="51"/>
      <c r="C29" s="51"/>
      <c r="D29" s="51"/>
      <c r="E29" s="51"/>
      <c r="F29" s="51"/>
      <c r="G29" s="51"/>
      <c r="H29" s="51"/>
      <c r="I29" s="51"/>
    </row>
    <row r="30" spans="2:9" ht="14.65" customHeight="1" x14ac:dyDescent="0.35">
      <c r="B30" s="51"/>
      <c r="C30" s="51"/>
      <c r="D30" s="51"/>
      <c r="E30" s="51"/>
      <c r="F30" s="51"/>
      <c r="G30" s="51"/>
      <c r="H30" s="51"/>
      <c r="I30" s="51"/>
    </row>
    <row r="31" spans="2:9" ht="14.65" customHeight="1" x14ac:dyDescent="0.35">
      <c r="B31" s="51"/>
      <c r="C31" s="51"/>
      <c r="D31" s="51"/>
      <c r="E31" s="51"/>
      <c r="F31" s="51"/>
      <c r="G31" s="51"/>
      <c r="H31" s="51"/>
      <c r="I31" s="51"/>
    </row>
    <row r="32" spans="2:9" ht="14.65" customHeight="1" x14ac:dyDescent="0.35">
      <c r="B32" s="51"/>
      <c r="C32" s="51"/>
      <c r="D32" s="51"/>
      <c r="E32" s="51"/>
      <c r="F32" s="51"/>
      <c r="G32" s="51"/>
      <c r="H32" s="51"/>
      <c r="I32" s="51"/>
    </row>
    <row r="33" spans="2:9" ht="14.65" customHeight="1" x14ac:dyDescent="0.35">
      <c r="B33" s="51"/>
      <c r="C33" s="51"/>
      <c r="D33" s="51"/>
      <c r="E33" s="51"/>
      <c r="F33" s="51"/>
      <c r="G33" s="51"/>
      <c r="H33" s="51"/>
      <c r="I33" s="51"/>
    </row>
    <row r="34" spans="2:9" ht="14.65" customHeight="1" x14ac:dyDescent="0.35">
      <c r="B34" s="51"/>
      <c r="C34" s="51"/>
      <c r="D34" s="51"/>
      <c r="E34" s="51"/>
      <c r="F34" s="51"/>
      <c r="G34" s="51"/>
      <c r="H34" s="51"/>
      <c r="I34" s="51"/>
    </row>
    <row r="35" spans="2:9" ht="14.65" customHeight="1" x14ac:dyDescent="0.35">
      <c r="B35" s="51"/>
      <c r="C35" s="51"/>
      <c r="D35" s="51"/>
      <c r="E35" s="51"/>
      <c r="F35" s="51"/>
      <c r="G35" s="51"/>
      <c r="H35" s="51"/>
      <c r="I35" s="51"/>
    </row>
    <row r="36" spans="2:9" ht="14.65" customHeight="1" x14ac:dyDescent="0.35">
      <c r="B36" s="51"/>
      <c r="C36" s="51"/>
      <c r="D36" s="51"/>
      <c r="E36" s="51"/>
      <c r="F36" s="51"/>
      <c r="G36" s="51"/>
      <c r="H36" s="51"/>
      <c r="I36" s="51"/>
    </row>
    <row r="37" spans="2:9" ht="14.65" customHeight="1" x14ac:dyDescent="0.35">
      <c r="B37" s="51"/>
      <c r="C37" s="51"/>
      <c r="D37" s="51"/>
      <c r="E37" s="51"/>
      <c r="F37" s="51"/>
      <c r="G37" s="51"/>
      <c r="H37" s="51"/>
      <c r="I37" s="51"/>
    </row>
  </sheetData>
  <sheetProtection sheet="1" objects="1" scenarios="1"/>
  <mergeCells count="9">
    <mergeCell ref="B11:I11"/>
    <mergeCell ref="D1:I1"/>
    <mergeCell ref="B5:J5"/>
    <mergeCell ref="B6:J6"/>
    <mergeCell ref="B7:J7"/>
    <mergeCell ref="B8:J8"/>
    <mergeCell ref="B9:J9"/>
    <mergeCell ref="B10:I10"/>
    <mergeCell ref="A3:J3"/>
  </mergeCells>
  <pageMargins left="0.7" right="0.7" top="0.75" bottom="0.75" header="0.3" footer="0.3"/>
  <pageSetup paperSize="9" scale="61"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6F805-DDA9-4EC3-8822-5FC0AA1A3786}">
  <sheetPr codeName="Hoja9">
    <pageSetUpPr fitToPage="1"/>
  </sheetPr>
  <dimension ref="A1:K17"/>
  <sheetViews>
    <sheetView showGridLines="0" showRowColHeaders="0" zoomScale="70" zoomScaleNormal="70" zoomScaleSheetLayoutView="90" workbookViewId="0"/>
  </sheetViews>
  <sheetFormatPr baseColWidth="10" defaultColWidth="12" defaultRowHeight="15.5" x14ac:dyDescent="0.35"/>
  <cols>
    <col min="1" max="1" width="2.1796875" style="53" customWidth="1"/>
    <col min="2" max="2" width="4.1796875" style="53" customWidth="1"/>
    <col min="3" max="3" width="34.26953125" style="53" bestFit="1" customWidth="1"/>
    <col min="4" max="7" width="16.1796875" style="53" customWidth="1"/>
    <col min="8" max="8" width="16.81640625" style="53" bestFit="1" customWidth="1"/>
    <col min="9" max="9" width="16.1796875" style="56" customWidth="1"/>
    <col min="10" max="10" width="2.453125" style="53" customWidth="1"/>
    <col min="11" max="11" width="16.7265625" style="53" customWidth="1"/>
    <col min="12" max="16384" width="12" style="53"/>
  </cols>
  <sheetData>
    <row r="1" spans="1:11" ht="72" customHeight="1" x14ac:dyDescent="0.35">
      <c r="B1" s="54"/>
      <c r="C1" s="108" t="s">
        <v>0</v>
      </c>
      <c r="D1" s="108"/>
      <c r="E1" s="108"/>
      <c r="F1" s="108"/>
      <c r="G1" s="108"/>
      <c r="H1" s="108"/>
      <c r="I1" s="108"/>
      <c r="J1" s="108"/>
      <c r="K1" s="108"/>
    </row>
    <row r="2" spans="1:11" ht="24" customHeight="1" x14ac:dyDescent="0.35">
      <c r="B2" s="55"/>
    </row>
    <row r="3" spans="1:11" ht="25.15" customHeight="1" x14ac:dyDescent="0.35">
      <c r="A3" s="57"/>
      <c r="B3" s="57"/>
      <c r="C3" s="57"/>
      <c r="D3" s="58"/>
      <c r="E3" s="58"/>
      <c r="F3" s="58"/>
      <c r="G3" s="58"/>
      <c r="H3" s="58"/>
      <c r="I3" s="58"/>
      <c r="J3" s="59"/>
    </row>
    <row r="4" spans="1:11" s="60" customFormat="1" ht="11.25" customHeight="1" x14ac:dyDescent="0.3">
      <c r="A4" s="33"/>
      <c r="B4" s="33"/>
      <c r="C4" s="34"/>
      <c r="D4" s="7">
        <v>96</v>
      </c>
      <c r="E4" s="8"/>
      <c r="F4" s="8"/>
      <c r="G4" s="7"/>
      <c r="I4" s="61"/>
    </row>
    <row r="5" spans="1:11" s="60" customFormat="1" ht="15" customHeight="1" x14ac:dyDescent="0.3">
      <c r="A5" s="7">
        <v>1</v>
      </c>
      <c r="B5" s="44" t="str">
        <f>VLOOKUP(A5,desplegables!C2:D5,2,0)</f>
        <v>VOLUMEN (Miles kg ó litros)</v>
      </c>
      <c r="C5" s="43"/>
      <c r="D5" s="62"/>
      <c r="E5" s="62"/>
      <c r="F5" s="62"/>
      <c r="G5" s="62"/>
      <c r="I5" s="63"/>
    </row>
    <row r="6" spans="1:11" s="23" customFormat="1" ht="18" customHeight="1" x14ac:dyDescent="0.35">
      <c r="A6" s="64"/>
      <c r="B6" s="107"/>
      <c r="C6" s="107"/>
      <c r="D6" s="65">
        <v>32073135.108767997</v>
      </c>
      <c r="E6" s="65">
        <v>31796651.899999999</v>
      </c>
      <c r="F6" s="65">
        <v>28579560.528701</v>
      </c>
      <c r="G6" s="65">
        <v>26312260.197521999</v>
      </c>
      <c r="H6" s="65">
        <v>26207729.846116003</v>
      </c>
      <c r="I6" s="65">
        <v>24181234.546657495</v>
      </c>
    </row>
    <row r="7" spans="1:11" x14ac:dyDescent="0.35">
      <c r="A7" s="10"/>
      <c r="B7" s="10"/>
      <c r="C7" s="10"/>
      <c r="D7" s="58">
        <v>4</v>
      </c>
      <c r="E7" s="58">
        <f>D7+1</f>
        <v>5</v>
      </c>
      <c r="F7" s="58">
        <f t="shared" ref="F7:I7" si="0">E7+1</f>
        <v>6</v>
      </c>
      <c r="G7" s="58">
        <f t="shared" si="0"/>
        <v>7</v>
      </c>
      <c r="H7" s="58">
        <f t="shared" si="0"/>
        <v>8</v>
      </c>
      <c r="I7" s="58">
        <f t="shared" si="0"/>
        <v>9</v>
      </c>
      <c r="J7" s="59"/>
    </row>
    <row r="8" spans="1:11" ht="50.15" customHeight="1" thickBot="1" x14ac:dyDescent="0.4">
      <c r="A8" s="10"/>
      <c r="B8" s="11"/>
      <c r="C8" s="6"/>
      <c r="D8" s="5" t="str">
        <f>'ALIMENTACION PERFIL'!E$1</f>
        <v>Año 2020</v>
      </c>
      <c r="E8" s="5" t="str">
        <f>'ALIMENTACION PERFIL'!F$1</f>
        <v>Año 2021</v>
      </c>
      <c r="F8" s="5" t="str">
        <f>'ALIMENTACION PERFIL'!G$1</f>
        <v>AÑO 2022</v>
      </c>
      <c r="G8" s="5"/>
      <c r="H8" s="5"/>
      <c r="I8" s="5"/>
      <c r="J8" s="3"/>
      <c r="K8" s="31" t="str">
        <f>"Evolucion "&amp;F8&amp;" vs "&amp;E8</f>
        <v>Evolucion AÑO 2022 vs Año 2021</v>
      </c>
    </row>
    <row r="9" spans="1:11" ht="25.15" customHeight="1" x14ac:dyDescent="0.35">
      <c r="A9" s="59"/>
      <c r="B9" s="59"/>
      <c r="C9" s="66" t="s">
        <v>142</v>
      </c>
      <c r="D9" s="12">
        <f>VLOOKUP($B$5&amp;$C9,'ALIMENTACION KPI'!$A:$L,D$7,0)</f>
        <v>35334.271959604004</v>
      </c>
      <c r="E9" s="12">
        <f>VLOOKUP($B$5&amp;$C9,'ALIMENTACION KPI'!$A:$L,E$7,0)</f>
        <v>35488.547921049001</v>
      </c>
      <c r="F9" s="12">
        <f>VLOOKUP($B$5&amp;$C9,'ALIMENTACION KPI'!$A:$L,F$7,0)</f>
        <v>31467.414081057002</v>
      </c>
      <c r="G9" s="12"/>
      <c r="H9" s="12"/>
      <c r="I9" s="12"/>
      <c r="J9" s="3"/>
      <c r="K9" s="32">
        <f>IFERROR(IF($A$5=2,(F9-E9),((F9/E9-1)*100)),"-")</f>
        <v>-11.33079282065238</v>
      </c>
    </row>
    <row r="10" spans="1:11" ht="25.15" customHeight="1" x14ac:dyDescent="0.35">
      <c r="A10" s="59"/>
      <c r="B10" s="59"/>
      <c r="C10" s="67" t="s">
        <v>14</v>
      </c>
      <c r="D10" s="12">
        <f>VLOOKUP($B$5&amp;$C10,'ALIMENTACION KPI'!$A:$L,D$7,0)</f>
        <v>17759.921990154999</v>
      </c>
      <c r="E10" s="12">
        <f>VLOOKUP($B$5&amp;$C10,'ALIMENTACION KPI'!$A:$L,E$7,0)</f>
        <v>18263.548963335001</v>
      </c>
      <c r="F10" s="12">
        <f>VLOOKUP($B$5&amp;$C10,'ALIMENTACION KPI'!$A:$L,F$7,0)</f>
        <v>16160.287708669999</v>
      </c>
      <c r="G10" s="12"/>
      <c r="H10" s="12"/>
      <c r="I10" s="12"/>
      <c r="J10" s="3"/>
      <c r="K10" s="32">
        <f t="shared" ref="K10:K14" si="1">IFERROR(IF($A$5=2,(F10-E10),((F10/E10-1)*100)),"-")</f>
        <v>-11.516169496341622</v>
      </c>
    </row>
    <row r="11" spans="1:11" ht="25.15" customHeight="1" x14ac:dyDescent="0.35">
      <c r="A11" s="59"/>
      <c r="B11" s="59"/>
      <c r="C11" s="67" t="s">
        <v>15</v>
      </c>
      <c r="D11" s="12">
        <f>VLOOKUP($B$5&amp;$C11,'ALIMENTACION KPI'!$A:$L,D$7,0)</f>
        <v>16760.934499546998</v>
      </c>
      <c r="E11" s="12">
        <f>VLOOKUP($B$5&amp;$C11,'ALIMENTACION KPI'!$A:$L,E$7,0)</f>
        <v>16571.167376854002</v>
      </c>
      <c r="F11" s="12">
        <f>VLOOKUP($B$5&amp;$C11,'ALIMENTACION KPI'!$A:$L,F$7,0)</f>
        <v>14315.401342158999</v>
      </c>
      <c r="G11" s="12"/>
      <c r="H11" s="12"/>
      <c r="I11" s="12"/>
      <c r="J11" s="3"/>
      <c r="K11" s="32">
        <f t="shared" si="1"/>
        <v>-13.612595802066274</v>
      </c>
    </row>
    <row r="12" spans="1:11" ht="25.15" customHeight="1" x14ac:dyDescent="0.35">
      <c r="A12" s="59"/>
      <c r="B12" s="59"/>
      <c r="C12" s="68" t="s">
        <v>16</v>
      </c>
      <c r="D12" s="12">
        <f>VLOOKUP($B$5&amp;$C12,'ALIMENTACION KPI'!$A:$L,D$7,0)</f>
        <v>15808.690637297001</v>
      </c>
      <c r="E12" s="12">
        <f>VLOOKUP($B$5&amp;$C12,'ALIMENTACION KPI'!$A:$L,E$7,0)</f>
        <v>15640.977632104001</v>
      </c>
      <c r="F12" s="12">
        <f>VLOOKUP($B$5&amp;$C12,'ALIMENTACION KPI'!$A:$L,F$7,0)</f>
        <v>13505.944822534</v>
      </c>
      <c r="G12" s="12"/>
      <c r="H12" s="12"/>
      <c r="I12" s="12"/>
      <c r="J12" s="3"/>
      <c r="K12" s="32">
        <f t="shared" si="1"/>
        <v>-13.65025166449777</v>
      </c>
    </row>
    <row r="13" spans="1:11" ht="25.15" customHeight="1" x14ac:dyDescent="0.35">
      <c r="A13" s="59"/>
      <c r="B13" s="59"/>
      <c r="C13" s="68" t="s">
        <v>17</v>
      </c>
      <c r="D13" s="12">
        <f>VLOOKUP($B$5&amp;$C13,'ALIMENTACION KPI'!$A:$L,D$7,0)</f>
        <v>952.24386225000001</v>
      </c>
      <c r="E13" s="12">
        <f>VLOOKUP($B$5&amp;$C13,'ALIMENTACION KPI'!$A:$L,E$7,0)</f>
        <v>930.18974474999993</v>
      </c>
      <c r="F13" s="12">
        <f>VLOOKUP($B$5&amp;$C13,'ALIMENTACION KPI'!$A:$L,F$7,0)</f>
        <v>809.45651962499994</v>
      </c>
      <c r="G13" s="12"/>
      <c r="H13" s="12"/>
      <c r="I13" s="12"/>
      <c r="J13" s="3"/>
      <c r="K13" s="32">
        <f t="shared" si="1"/>
        <v>-12.979419070831465</v>
      </c>
    </row>
    <row r="14" spans="1:11" ht="25.15" customHeight="1" x14ac:dyDescent="0.35">
      <c r="A14" s="59"/>
      <c r="B14" s="59"/>
      <c r="C14" s="67" t="s">
        <v>18</v>
      </c>
      <c r="D14" s="12">
        <f>VLOOKUP($B$5&amp;$C14,'ALIMENTACION KPI'!$A:$L,D$7,0)</f>
        <v>813.41546990200004</v>
      </c>
      <c r="E14" s="12">
        <f>VLOOKUP($B$5&amp;$C14,'ALIMENTACION KPI'!$A:$L,E$7,0)</f>
        <v>653.83158086000003</v>
      </c>
      <c r="F14" s="12">
        <f>VLOOKUP($B$5&amp;$C14,'ALIMENTACION KPI'!$A:$L,F$7,0)</f>
        <v>991.72503022800004</v>
      </c>
      <c r="G14" s="12"/>
      <c r="H14" s="12"/>
      <c r="I14" s="12"/>
      <c r="J14" s="3"/>
      <c r="K14" s="32">
        <f t="shared" si="1"/>
        <v>51.678973493993794</v>
      </c>
    </row>
    <row r="16" spans="1:11" x14ac:dyDescent="0.35">
      <c r="G16" s="69"/>
    </row>
    <row r="17" spans="7:7" x14ac:dyDescent="0.35">
      <c r="G17" s="70"/>
    </row>
  </sheetData>
  <sheetProtection sheet="1" objects="1" scenarios="1"/>
  <mergeCells count="2">
    <mergeCell ref="B6:C6"/>
    <mergeCell ref="C1:K1"/>
  </mergeCells>
  <conditionalFormatting sqref="K9:K14">
    <cfRule type="containsErrors" dxfId="8" priority="1">
      <formula>ISERROR(K9)</formula>
    </cfRule>
  </conditionalFormatting>
  <pageMargins left="0.25" right="0.25" top="0.75" bottom="0.75" header="0.3" footer="0.3"/>
  <pageSetup paperSize="9" scale="91" orientation="landscape" r:id="rId1"/>
  <ignoredErrors>
    <ignoredError sqref="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defaultSize="0" autoLine="0" autoPict="0">
                <anchor moveWithCells="1">
                  <from>
                    <xdr:col>1</xdr:col>
                    <xdr:colOff>19050</xdr:colOff>
                    <xdr:row>4</xdr:row>
                    <xdr:rowOff>38100</xdr:rowOff>
                  </from>
                  <to>
                    <xdr:col>3</xdr:col>
                    <xdr:colOff>323850</xdr:colOff>
                    <xdr:row>5</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37C65-4BCA-4EE3-B0B8-8D3B0B340F26}">
  <sheetPr codeName="Hoja2">
    <tabColor theme="7"/>
  </sheetPr>
  <dimension ref="A1:I26"/>
  <sheetViews>
    <sheetView topLeftCell="B6" workbookViewId="0">
      <selection activeCell="G6" sqref="G1:G1048576"/>
    </sheetView>
  </sheetViews>
  <sheetFormatPr baseColWidth="10" defaultColWidth="11.453125" defaultRowHeight="14.5" x14ac:dyDescent="0.35"/>
  <cols>
    <col min="1" max="1" width="39.54296875" bestFit="1" customWidth="1"/>
    <col min="2" max="2" width="43.7265625" bestFit="1" customWidth="1"/>
    <col min="3" max="3" width="20.7265625" bestFit="1" customWidth="1"/>
    <col min="4" max="4" width="11.54296875" style="1" bestFit="1" customWidth="1"/>
    <col min="5" max="6" width="25.1796875" bestFit="1" customWidth="1"/>
    <col min="7" max="7" width="27.453125" bestFit="1" customWidth="1"/>
  </cols>
  <sheetData>
    <row r="1" spans="1:9" x14ac:dyDescent="0.35">
      <c r="B1" t="s">
        <v>143</v>
      </c>
      <c r="C1" t="s">
        <v>59</v>
      </c>
      <c r="D1">
        <v>0</v>
      </c>
    </row>
    <row r="2" spans="1:9" x14ac:dyDescent="0.35">
      <c r="B2">
        <v>0</v>
      </c>
      <c r="C2">
        <v>0</v>
      </c>
      <c r="D2" t="s">
        <v>144</v>
      </c>
      <c r="E2" t="s">
        <v>145</v>
      </c>
      <c r="F2" t="s">
        <v>146</v>
      </c>
      <c r="H2">
        <v>0</v>
      </c>
      <c r="I2">
        <v>0</v>
      </c>
    </row>
    <row r="3" spans="1:9" x14ac:dyDescent="0.35">
      <c r="A3" t="str">
        <f>B3&amp;C3</f>
        <v>VOLUMEN (Miles kg ó litros)Total Alimentación</v>
      </c>
      <c r="B3" t="s">
        <v>137</v>
      </c>
      <c r="C3" t="s">
        <v>142</v>
      </c>
      <c r="D3">
        <v>35334.271959604004</v>
      </c>
      <c r="E3">
        <v>35488.547921049001</v>
      </c>
      <c r="F3">
        <v>31467.414081057002</v>
      </c>
      <c r="H3">
        <v>0</v>
      </c>
      <c r="I3">
        <v>0</v>
      </c>
    </row>
    <row r="4" spans="1:9" x14ac:dyDescent="0.35">
      <c r="A4" t="str">
        <f>B3&amp;C4</f>
        <v>VOLUMEN (Miles kg ó litros).T.Alimentos TOTAL ING</v>
      </c>
      <c r="B4">
        <v>0</v>
      </c>
      <c r="C4" t="s">
        <v>14</v>
      </c>
      <c r="D4">
        <v>17759.921990154999</v>
      </c>
      <c r="E4">
        <v>18263.548963335001</v>
      </c>
      <c r="F4">
        <v>16160.287708669999</v>
      </c>
      <c r="H4">
        <v>0</v>
      </c>
      <c r="I4">
        <v>0</v>
      </c>
    </row>
    <row r="5" spans="1:9" x14ac:dyDescent="0.35">
      <c r="A5" t="str">
        <f>B3&amp;C5</f>
        <v>VOLUMEN (Miles kg ó litros)Total Bebidas</v>
      </c>
      <c r="B5">
        <v>0</v>
      </c>
      <c r="C5" t="s">
        <v>15</v>
      </c>
      <c r="D5">
        <v>16760.934499546998</v>
      </c>
      <c r="E5">
        <v>16571.167376854002</v>
      </c>
      <c r="F5">
        <v>14315.401342158999</v>
      </c>
      <c r="H5">
        <v>0</v>
      </c>
      <c r="I5">
        <v>0</v>
      </c>
    </row>
    <row r="6" spans="1:9" x14ac:dyDescent="0.35">
      <c r="A6" t="str">
        <f>B3&amp;C6</f>
        <v>VOLUMEN (Miles kg ó litros)Total Bebidas Frias</v>
      </c>
      <c r="B6">
        <v>0</v>
      </c>
      <c r="C6" t="s">
        <v>16</v>
      </c>
      <c r="D6">
        <v>15808.690637297001</v>
      </c>
      <c r="E6">
        <v>15640.977632104001</v>
      </c>
      <c r="F6">
        <v>13505.944822534</v>
      </c>
      <c r="H6">
        <v>0</v>
      </c>
      <c r="I6">
        <v>0</v>
      </c>
    </row>
    <row r="7" spans="1:9" x14ac:dyDescent="0.35">
      <c r="A7" t="str">
        <f>B3&amp;C7</f>
        <v>VOLUMEN (Miles kg ó litros)Total Bebidas Calientes</v>
      </c>
      <c r="B7">
        <v>0</v>
      </c>
      <c r="C7" t="s">
        <v>17</v>
      </c>
      <c r="D7">
        <v>952.24386225000001</v>
      </c>
      <c r="E7">
        <v>930.18974474999993</v>
      </c>
      <c r="F7">
        <v>809.45651962499994</v>
      </c>
      <c r="H7">
        <v>0</v>
      </c>
      <c r="I7">
        <v>0</v>
      </c>
    </row>
    <row r="8" spans="1:9" x14ac:dyDescent="0.35">
      <c r="A8" t="str">
        <f>B3&amp;C8</f>
        <v>VOLUMEN (Miles kg ó litros)Total Aperitivos</v>
      </c>
      <c r="B8">
        <v>0</v>
      </c>
      <c r="C8" t="s">
        <v>18</v>
      </c>
      <c r="D8">
        <v>813.41546990200004</v>
      </c>
      <c r="E8">
        <v>653.83158086000003</v>
      </c>
      <c r="F8">
        <v>991.72503022800004</v>
      </c>
      <c r="H8">
        <v>0</v>
      </c>
      <c r="I8">
        <v>0</v>
      </c>
    </row>
    <row r="9" spans="1:9" x14ac:dyDescent="0.35">
      <c r="A9" t="str">
        <f>B9&amp;C9</f>
        <v>PENETRACION (%)Total Alimentación</v>
      </c>
      <c r="B9" t="s">
        <v>139</v>
      </c>
      <c r="C9" t="s">
        <v>142</v>
      </c>
      <c r="D9">
        <v>47.248609999999999</v>
      </c>
      <c r="E9">
        <v>48.96951</v>
      </c>
      <c r="F9">
        <v>46.079090000000001</v>
      </c>
      <c r="H9">
        <v>0</v>
      </c>
      <c r="I9">
        <v>0</v>
      </c>
    </row>
    <row r="10" spans="1:9" x14ac:dyDescent="0.35">
      <c r="A10" t="str">
        <f>B9&amp;C10</f>
        <v>PENETRACION (%).T.Alimentos TOTAL ING</v>
      </c>
      <c r="B10">
        <v>0</v>
      </c>
      <c r="C10" t="s">
        <v>14</v>
      </c>
      <c r="D10">
        <v>33.30498</v>
      </c>
      <c r="E10">
        <v>36.416069999999998</v>
      </c>
      <c r="F10">
        <v>33.168900000000001</v>
      </c>
      <c r="H10">
        <v>0</v>
      </c>
      <c r="I10">
        <v>0</v>
      </c>
    </row>
    <row r="11" spans="1:9" x14ac:dyDescent="0.35">
      <c r="A11" t="str">
        <f>B9&amp;C11</f>
        <v>PENETRACION (%)Total Bebidas</v>
      </c>
      <c r="B11">
        <v>0</v>
      </c>
      <c r="C11" t="s">
        <v>15</v>
      </c>
      <c r="D11">
        <v>27.266110000000001</v>
      </c>
      <c r="E11">
        <v>26.72325</v>
      </c>
      <c r="F11">
        <v>25.125489999999999</v>
      </c>
      <c r="H11">
        <v>0</v>
      </c>
      <c r="I11">
        <v>0</v>
      </c>
    </row>
    <row r="12" spans="1:9" x14ac:dyDescent="0.35">
      <c r="A12" t="str">
        <f>B9&amp;C12</f>
        <v>PENETRACION (%)Total Bebidas Frias</v>
      </c>
      <c r="B12">
        <v>0</v>
      </c>
      <c r="C12" t="s">
        <v>16</v>
      </c>
      <c r="D12">
        <v>26.463380000000001</v>
      </c>
      <c r="E12">
        <v>26.404610000000002</v>
      </c>
      <c r="F12">
        <v>24.968050000000002</v>
      </c>
      <c r="H12">
        <v>0</v>
      </c>
      <c r="I12">
        <v>0</v>
      </c>
    </row>
    <row r="13" spans="1:9" x14ac:dyDescent="0.35">
      <c r="A13" t="str">
        <f>B9&amp;C13</f>
        <v>PENETRACION (%)Total Bebidas Calientes</v>
      </c>
      <c r="B13">
        <v>0</v>
      </c>
      <c r="C13" t="s">
        <v>17</v>
      </c>
      <c r="D13">
        <v>3.5358049999999999</v>
      </c>
      <c r="E13">
        <v>3.947778</v>
      </c>
      <c r="F13">
        <v>3.2612670000000001</v>
      </c>
      <c r="H13">
        <v>0</v>
      </c>
      <c r="I13">
        <v>0</v>
      </c>
    </row>
    <row r="14" spans="1:9" x14ac:dyDescent="0.35">
      <c r="A14" t="str">
        <f>B9&amp;C14</f>
        <v>PENETRACION (%)Total Aperitivos</v>
      </c>
      <c r="B14">
        <v>0</v>
      </c>
      <c r="C14" t="s">
        <v>18</v>
      </c>
      <c r="D14">
        <v>8.0757239999999992</v>
      </c>
      <c r="E14">
        <v>7.6155169999999996</v>
      </c>
      <c r="F14">
        <v>6.81785</v>
      </c>
      <c r="H14">
        <v>0</v>
      </c>
      <c r="I14">
        <v>0</v>
      </c>
    </row>
    <row r="15" spans="1:9" x14ac:dyDescent="0.35">
      <c r="A15" t="str">
        <f>B15&amp;C15</f>
        <v>FRECUENCIA DESPERDICIO (Actos)Total Alimentación</v>
      </c>
      <c r="B15" t="s">
        <v>140</v>
      </c>
      <c r="C15" t="s">
        <v>142</v>
      </c>
      <c r="D15">
        <v>5.4037586853917716</v>
      </c>
      <c r="E15">
        <v>5.2785000329753187</v>
      </c>
      <c r="F15">
        <v>5.4179483428894235</v>
      </c>
      <c r="H15">
        <v>0</v>
      </c>
      <c r="I15">
        <v>0</v>
      </c>
    </row>
    <row r="16" spans="1:9" x14ac:dyDescent="0.35">
      <c r="A16" t="str">
        <f>B15&amp;C16</f>
        <v>FRECUENCIA DESPERDICIO (Actos).T.Alimentos TOTAL ING</v>
      </c>
      <c r="B16">
        <v>0</v>
      </c>
      <c r="C16" t="s">
        <v>14</v>
      </c>
      <c r="D16">
        <v>3.8767794644776772</v>
      </c>
      <c r="E16">
        <v>3.6986314503558195</v>
      </c>
      <c r="F16">
        <v>3.8526447910435082</v>
      </c>
      <c r="H16">
        <v>0</v>
      </c>
      <c r="I16">
        <v>0</v>
      </c>
    </row>
    <row r="17" spans="1:9" x14ac:dyDescent="0.35">
      <c r="A17" t="str">
        <f>B15&amp;C17</f>
        <v>FRECUENCIA DESPERDICIO (Actos)Total Bebidas</v>
      </c>
      <c r="B17">
        <v>0</v>
      </c>
      <c r="C17" t="s">
        <v>15</v>
      </c>
      <c r="D17">
        <v>3.9405163529712492</v>
      </c>
      <c r="E17">
        <v>4.2420630708168048</v>
      </c>
      <c r="F17">
        <v>3.9431513486881395</v>
      </c>
      <c r="H17">
        <v>0</v>
      </c>
      <c r="I17">
        <v>0</v>
      </c>
    </row>
    <row r="18" spans="1:9" x14ac:dyDescent="0.35">
      <c r="A18" t="str">
        <f>B15&amp;C18</f>
        <v>FRECUENCIA DESPERDICIO (Actos)Total Bebidas Frias</v>
      </c>
      <c r="B18">
        <v>0</v>
      </c>
      <c r="C18" t="s">
        <v>16</v>
      </c>
      <c r="D18">
        <v>3.3809905550163011</v>
      </c>
      <c r="E18">
        <v>3.5677014751569049</v>
      </c>
      <c r="F18">
        <v>3.1927482052962377</v>
      </c>
      <c r="H18">
        <v>0</v>
      </c>
      <c r="I18">
        <v>0</v>
      </c>
    </row>
    <row r="19" spans="1:9" x14ac:dyDescent="0.35">
      <c r="A19" t="str">
        <f>B15&amp;C19</f>
        <v>FRECUENCIA DESPERDICIO (Actos)Total Bebidas Calientes</v>
      </c>
      <c r="B19">
        <v>0</v>
      </c>
      <c r="C19" t="s">
        <v>17</v>
      </c>
      <c r="D19">
        <v>5.5031294326020399</v>
      </c>
      <c r="E19">
        <v>5.2427856641168828</v>
      </c>
      <c r="F19">
        <v>6.5134002820361836</v>
      </c>
      <c r="H19">
        <v>0</v>
      </c>
      <c r="I19">
        <v>0</v>
      </c>
    </row>
    <row r="20" spans="1:9" x14ac:dyDescent="0.35">
      <c r="A20" t="str">
        <f>B15&amp;C20</f>
        <v>FRECUENCIA DESPERDICIO (Actos)Total Aperitivos</v>
      </c>
      <c r="B20">
        <v>0</v>
      </c>
      <c r="C20" t="s">
        <v>18</v>
      </c>
      <c r="D20">
        <v>2.9051544009110923</v>
      </c>
      <c r="E20">
        <v>2.201197656035693</v>
      </c>
      <c r="F20">
        <v>3.690544075617737</v>
      </c>
      <c r="H20">
        <v>0</v>
      </c>
      <c r="I20">
        <v>0</v>
      </c>
    </row>
    <row r="21" spans="1:9" x14ac:dyDescent="0.35">
      <c r="A21" t="str">
        <f>B21&amp;C21</f>
        <v>DESPERDICIO PER CAPITA (kg ó litros por individuo)Total Alimentación</v>
      </c>
      <c r="B21" t="s">
        <v>141</v>
      </c>
      <c r="C21" t="s">
        <v>142</v>
      </c>
      <c r="D21">
        <v>1.0369335965911621</v>
      </c>
      <c r="E21">
        <v>1.0325474130448506</v>
      </c>
      <c r="F21">
        <v>0.91420060193174657</v>
      </c>
      <c r="H21">
        <v>0</v>
      </c>
      <c r="I21">
        <v>0</v>
      </c>
    </row>
    <row r="22" spans="1:9" x14ac:dyDescent="0.35">
      <c r="A22" t="str">
        <f>B21&amp;C22</f>
        <v>DESPERDICIO PER CAPITA (kg ó litros por individuo).T.Alimentos TOTAL ING</v>
      </c>
      <c r="B22">
        <v>0</v>
      </c>
      <c r="C22" t="s">
        <v>14</v>
      </c>
      <c r="D22">
        <v>0.52118954639179094</v>
      </c>
      <c r="E22">
        <v>0.5313819463120385</v>
      </c>
      <c r="F22">
        <v>0.46949319038247833</v>
      </c>
      <c r="H22">
        <v>0</v>
      </c>
      <c r="I22">
        <v>0</v>
      </c>
    </row>
    <row r="23" spans="1:9" x14ac:dyDescent="0.35">
      <c r="A23" t="str">
        <f>B21&amp;C23</f>
        <v>DESPERDICIO PER CAPITA (kg ó litros por individuo)Total Bebidas</v>
      </c>
      <c r="B23">
        <v>0</v>
      </c>
      <c r="C23" t="s">
        <v>15</v>
      </c>
      <c r="D23">
        <v>0.49187314105390201</v>
      </c>
      <c r="E23">
        <v>0.4821418193555666</v>
      </c>
      <c r="F23">
        <v>0.41589524735525502</v>
      </c>
      <c r="H23">
        <v>0</v>
      </c>
      <c r="I23">
        <v>0</v>
      </c>
    </row>
    <row r="24" spans="1:9" x14ac:dyDescent="0.35">
      <c r="A24" t="str">
        <f>B21&amp;C24</f>
        <v>DESPERDICIO PER CAPITA (kg ó litros por individuo)Total Bebidas Frias</v>
      </c>
      <c r="B24">
        <v>0</v>
      </c>
      <c r="C24" t="s">
        <v>16</v>
      </c>
      <c r="D24">
        <v>0.46392810190352696</v>
      </c>
      <c r="E24">
        <v>0.45507777800916033</v>
      </c>
      <c r="F24">
        <v>0.39237863598123895</v>
      </c>
      <c r="H24">
        <v>0</v>
      </c>
      <c r="I24">
        <v>0</v>
      </c>
    </row>
    <row r="25" spans="1:9" x14ac:dyDescent="0.35">
      <c r="A25" t="str">
        <f>B21&amp;C25</f>
        <v>DESPERDICIO PER CAPITA (kg ó litros por individuo)Total Bebidas Calientes</v>
      </c>
      <c r="B25">
        <v>0</v>
      </c>
      <c r="C25" t="s">
        <v>17</v>
      </c>
      <c r="D25">
        <v>2.7944937667502966E-2</v>
      </c>
      <c r="E25">
        <v>2.7064087624836589E-2</v>
      </c>
      <c r="F25">
        <v>2.3516560364632563E-2</v>
      </c>
      <c r="H25">
        <v>0</v>
      </c>
      <c r="I25">
        <v>0</v>
      </c>
    </row>
    <row r="26" spans="1:9" x14ac:dyDescent="0.35">
      <c r="A26" t="str">
        <f>B21&amp;C26</f>
        <v>DESPERDICIO PER CAPITA (kg ó litros por individuo)Total Aperitivos</v>
      </c>
      <c r="B26">
        <v>0</v>
      </c>
      <c r="C26" t="s">
        <v>18</v>
      </c>
      <c r="D26">
        <v>2.3870814860116017E-2</v>
      </c>
      <c r="E26">
        <v>1.9023374385474252E-2</v>
      </c>
      <c r="F26">
        <v>2.8811887146697582E-2</v>
      </c>
      <c r="H26">
        <v>0</v>
      </c>
      <c r="I26">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9F9E4-B3FC-4CB2-A178-02949351AF72}">
  <sheetPr codeName="Hoja1">
    <pageSetUpPr fitToPage="1"/>
  </sheetPr>
  <dimension ref="A1:K35"/>
  <sheetViews>
    <sheetView showGridLines="0" showRowColHeaders="0" zoomScale="85" zoomScaleNormal="85" zoomScaleSheetLayoutView="90" workbookViewId="0"/>
  </sheetViews>
  <sheetFormatPr baseColWidth="10" defaultColWidth="12" defaultRowHeight="15.5" x14ac:dyDescent="0.35"/>
  <cols>
    <col min="1" max="1" width="2.1796875" style="23" customWidth="1"/>
    <col min="2" max="2" width="16.26953125" style="53" customWidth="1"/>
    <col min="3" max="3" width="29.7265625" style="53" bestFit="1" customWidth="1"/>
    <col min="4" max="8" width="18.453125" style="53" customWidth="1"/>
    <col min="9" max="9" width="18.453125" style="56" customWidth="1"/>
    <col min="10" max="10" width="2.7265625" style="53" customWidth="1"/>
    <col min="11" max="11" width="23.7265625" style="53" customWidth="1"/>
    <col min="12" max="16384" width="12" style="53"/>
  </cols>
  <sheetData>
    <row r="1" spans="1:11" ht="72" customHeight="1" x14ac:dyDescent="0.35">
      <c r="B1" s="54"/>
      <c r="C1" s="108" t="s">
        <v>0</v>
      </c>
      <c r="D1" s="108"/>
      <c r="E1" s="108"/>
      <c r="F1" s="108"/>
      <c r="G1" s="108"/>
      <c r="H1" s="108"/>
      <c r="I1" s="108"/>
      <c r="J1" s="108"/>
      <c r="K1" s="108"/>
    </row>
    <row r="2" spans="1:11" ht="7.5" customHeight="1" x14ac:dyDescent="0.35">
      <c r="B2" s="55"/>
    </row>
    <row r="3" spans="1:11" ht="25.15" customHeight="1" x14ac:dyDescent="0.35">
      <c r="A3" s="59"/>
      <c r="B3" s="59"/>
      <c r="C3" s="59"/>
      <c r="D3" s="59"/>
      <c r="E3" s="59"/>
      <c r="F3" s="59"/>
      <c r="G3" s="59"/>
      <c r="H3" s="59"/>
      <c r="I3" s="59"/>
    </row>
    <row r="4" spans="1:11" s="60" customFormat="1" ht="11.25" customHeight="1" x14ac:dyDescent="0.3">
      <c r="A4" s="7"/>
      <c r="B4" s="7"/>
      <c r="C4" s="8"/>
      <c r="D4" s="7">
        <v>96</v>
      </c>
      <c r="E4" s="8"/>
      <c r="F4" s="8"/>
      <c r="G4" s="7"/>
      <c r="I4" s="61"/>
    </row>
    <row r="5" spans="1:11" s="60" customFormat="1" ht="15" customHeight="1" x14ac:dyDescent="0.3">
      <c r="A5" s="7">
        <v>2</v>
      </c>
      <c r="B5" s="7" t="str">
        <f>VLOOKUP(A5,desplegables!E2:F3,2,0)</f>
        <v>PENETRACION (%)</v>
      </c>
      <c r="C5" s="22"/>
      <c r="D5" s="62"/>
      <c r="E5" s="62"/>
      <c r="F5" s="62"/>
      <c r="G5" s="62"/>
      <c r="I5" s="63"/>
    </row>
    <row r="6" spans="1:11" s="23" customFormat="1" ht="18" customHeight="1" x14ac:dyDescent="0.35">
      <c r="A6" s="71"/>
      <c r="B6" s="112"/>
      <c r="C6" s="112"/>
      <c r="D6" s="65">
        <v>32073135.108767997</v>
      </c>
      <c r="E6" s="65">
        <v>31796651.899999999</v>
      </c>
      <c r="F6" s="65">
        <v>28579560.528701</v>
      </c>
      <c r="G6" s="65">
        <v>26312260.197521999</v>
      </c>
      <c r="H6" s="65">
        <v>26207729.846116003</v>
      </c>
      <c r="I6" s="65">
        <v>24181234.546657495</v>
      </c>
    </row>
    <row r="7" spans="1:11" x14ac:dyDescent="0.35">
      <c r="A7" s="23">
        <v>1</v>
      </c>
      <c r="B7" s="23" t="str">
        <f>VLOOKUP(A7,desplegables!A2:B7,2,0)</f>
        <v>Total Alimentación</v>
      </c>
      <c r="C7" s="23"/>
      <c r="D7" s="58">
        <v>5</v>
      </c>
      <c r="E7" s="58">
        <f>D7+1</f>
        <v>6</v>
      </c>
      <c r="F7" s="58">
        <f t="shared" ref="F7:I7" si="0">E7+1</f>
        <v>7</v>
      </c>
      <c r="G7" s="58">
        <f t="shared" si="0"/>
        <v>8</v>
      </c>
      <c r="H7" s="58">
        <f t="shared" si="0"/>
        <v>9</v>
      </c>
      <c r="I7" s="58">
        <f t="shared" si="0"/>
        <v>10</v>
      </c>
      <c r="J7" s="59"/>
    </row>
    <row r="8" spans="1:11" ht="50.15" customHeight="1" x14ac:dyDescent="0.35">
      <c r="B8" s="24"/>
      <c r="C8" s="25"/>
      <c r="D8" s="85" t="str">
        <f>'ALIMENTACION PERFIL'!E$1</f>
        <v>Año 2020</v>
      </c>
      <c r="E8" s="85" t="str">
        <f>'ALIMENTACION PERFIL'!F$1</f>
        <v>Año 2021</v>
      </c>
      <c r="F8" s="85" t="str">
        <f>'ALIMENTACION PERFIL'!G$1</f>
        <v>AÑO 2022</v>
      </c>
      <c r="G8" s="85"/>
      <c r="H8" s="85"/>
      <c r="I8" s="85"/>
      <c r="K8" s="86" t="str">
        <f>"Dif. puntos "&amp;F8&amp;" vs "&amp;E8</f>
        <v>Dif. puntos AÑO 2022 vs Año 2021</v>
      </c>
    </row>
    <row r="9" spans="1:11" x14ac:dyDescent="0.35">
      <c r="A9" s="23" t="str">
        <f>'ALIMENTACION PERFIL'!D2</f>
        <v>T.ESPAÑA</v>
      </c>
      <c r="B9" s="109" t="s">
        <v>19</v>
      </c>
      <c r="C9" s="72" t="s">
        <v>20</v>
      </c>
      <c r="D9" s="14">
        <f>VLOOKUP($B$5&amp;$B$7&amp;$A9,'ALIMENTACION PERFIL'!$A:$L,D$7,0)</f>
        <v>47.248609999999999</v>
      </c>
      <c r="E9" s="14">
        <f>VLOOKUP($B$5&amp;$B$7&amp;$A9,'ALIMENTACION PERFIL'!$A:$L,E$7,0)</f>
        <v>48.96951</v>
      </c>
      <c r="F9" s="14">
        <f>VLOOKUP($B$5&amp;$B$7&amp;$A9,'ALIMENTACION PERFIL'!$A:$L,F$7,0)</f>
        <v>46.079090000000001</v>
      </c>
      <c r="G9" s="14"/>
      <c r="H9" s="14"/>
      <c r="I9" s="15"/>
      <c r="J9" s="3"/>
      <c r="K9" s="45">
        <f>IFERROR((F9-E9),"-")</f>
        <v>-2.8904199999999989</v>
      </c>
    </row>
    <row r="10" spans="1:11" x14ac:dyDescent="0.35">
      <c r="A10" s="23" t="str">
        <f>'ALIMENTACION PERFIL'!D3</f>
        <v>BCN AM</v>
      </c>
      <c r="B10" s="110"/>
      <c r="C10" s="73" t="s">
        <v>21</v>
      </c>
      <c r="D10" s="4">
        <f>VLOOKUP($B$5&amp;$B$7&amp;$A10,'ALIMENTACION PERFIL'!$A:$L,D$7,0)</f>
        <v>49.105240000000002</v>
      </c>
      <c r="E10" s="4">
        <f>VLOOKUP($B$5&amp;$B$7&amp;$A10,'ALIMENTACION PERFIL'!$A:$L,E$7,0)</f>
        <v>57.730440000000002</v>
      </c>
      <c r="F10" s="4">
        <f>VLOOKUP($B$5&amp;$B$7&amp;$A10,'ALIMENTACION PERFIL'!$A:$L,F$7,0)</f>
        <v>56.520119999999999</v>
      </c>
      <c r="G10" s="4"/>
      <c r="H10" s="4"/>
      <c r="I10" s="16"/>
      <c r="J10" s="3"/>
      <c r="K10" s="46">
        <f>IFERROR((F10-E10),"-")</f>
        <v>-1.2103200000000029</v>
      </c>
    </row>
    <row r="11" spans="1:11" x14ac:dyDescent="0.35">
      <c r="A11" s="23" t="str">
        <f>'ALIMENTACION PERFIL'!D4</f>
        <v>REST.CAT ARAGON</v>
      </c>
      <c r="B11" s="110"/>
      <c r="C11" s="73" t="s">
        <v>22</v>
      </c>
      <c r="D11" s="4">
        <f>VLOOKUP($B$5&amp;$B$7&amp;$A11,'ALIMENTACION PERFIL'!$A:$L,D$7,0)</f>
        <v>39.262749999999997</v>
      </c>
      <c r="E11" s="4">
        <f>VLOOKUP($B$5&amp;$B$7&amp;$A11,'ALIMENTACION PERFIL'!$A:$L,E$7,0)</f>
        <v>40.165529999999997</v>
      </c>
      <c r="F11" s="4">
        <f>VLOOKUP($B$5&amp;$B$7&amp;$A11,'ALIMENTACION PERFIL'!$A:$L,F$7,0)</f>
        <v>38.47522</v>
      </c>
      <c r="G11" s="4"/>
      <c r="H11" s="4"/>
      <c r="I11" s="16"/>
      <c r="J11" s="3"/>
      <c r="K11" s="46">
        <f>IFERROR((F11-E11),"-")</f>
        <v>-1.6903099999999966</v>
      </c>
    </row>
    <row r="12" spans="1:11" x14ac:dyDescent="0.35">
      <c r="A12" s="23" t="str">
        <f>'ALIMENTACION PERFIL'!D5</f>
        <v>LEVANTE</v>
      </c>
      <c r="B12" s="110"/>
      <c r="C12" s="73" t="s">
        <v>23</v>
      </c>
      <c r="D12" s="4">
        <f>VLOOKUP($B$5&amp;$B$7&amp;$A12,'ALIMENTACION PERFIL'!$A:$L,D$7,0)</f>
        <v>48.195779999999999</v>
      </c>
      <c r="E12" s="4">
        <f>VLOOKUP($B$5&amp;$B$7&amp;$A12,'ALIMENTACION PERFIL'!$A:$L,E$7,0)</f>
        <v>51.897979999999997</v>
      </c>
      <c r="F12" s="4">
        <f>VLOOKUP($B$5&amp;$B$7&amp;$A12,'ALIMENTACION PERFIL'!$A:$L,F$7,0)</f>
        <v>55.006050000000002</v>
      </c>
      <c r="G12" s="4"/>
      <c r="H12" s="4"/>
      <c r="I12" s="16"/>
      <c r="J12" s="3"/>
      <c r="K12" s="46">
        <f t="shared" ref="K12:K35" si="1">IFERROR((F12-E12),"-")</f>
        <v>3.108070000000005</v>
      </c>
    </row>
    <row r="13" spans="1:11" x14ac:dyDescent="0.35">
      <c r="A13" s="23" t="str">
        <f>'ALIMENTACION PERFIL'!D6</f>
        <v>ANDALUCIA</v>
      </c>
      <c r="B13" s="110"/>
      <c r="C13" s="73" t="s">
        <v>24</v>
      </c>
      <c r="D13" s="4">
        <f>VLOOKUP($B$5&amp;$B$7&amp;$A13,'ALIMENTACION PERFIL'!$A:$L,D$7,0)</f>
        <v>51.364669999999997</v>
      </c>
      <c r="E13" s="4">
        <f>VLOOKUP($B$5&amp;$B$7&amp;$A13,'ALIMENTACION PERFIL'!$A:$L,E$7,0)</f>
        <v>51.876199999999997</v>
      </c>
      <c r="F13" s="4">
        <f>VLOOKUP($B$5&amp;$B$7&amp;$A13,'ALIMENTACION PERFIL'!$A:$L,F$7,0)</f>
        <v>45.689660000000003</v>
      </c>
      <c r="G13" s="4"/>
      <c r="H13" s="4"/>
      <c r="I13" s="16"/>
      <c r="J13" s="3"/>
      <c r="K13" s="46">
        <f t="shared" si="1"/>
        <v>-6.1865399999999937</v>
      </c>
    </row>
    <row r="14" spans="1:11" x14ac:dyDescent="0.35">
      <c r="A14" s="23" t="str">
        <f>'ALIMENTACION PERFIL'!D7</f>
        <v>MDD AM</v>
      </c>
      <c r="B14" s="110"/>
      <c r="C14" s="73" t="s">
        <v>25</v>
      </c>
      <c r="D14" s="4">
        <f>VLOOKUP($B$5&amp;$B$7&amp;$A14,'ALIMENTACION PERFIL'!$A:$L,D$7,0)</f>
        <v>51.908340000000003</v>
      </c>
      <c r="E14" s="4">
        <f>VLOOKUP($B$5&amp;$B$7&amp;$A14,'ALIMENTACION PERFIL'!$A:$L,E$7,0)</f>
        <v>52.29186</v>
      </c>
      <c r="F14" s="4">
        <f>VLOOKUP($B$5&amp;$B$7&amp;$A14,'ALIMENTACION PERFIL'!$A:$L,F$7,0)</f>
        <v>55.241370000000003</v>
      </c>
      <c r="G14" s="4"/>
      <c r="H14" s="4"/>
      <c r="I14" s="16"/>
      <c r="J14" s="3"/>
      <c r="K14" s="46">
        <f t="shared" si="1"/>
        <v>2.9495100000000036</v>
      </c>
    </row>
    <row r="15" spans="1:11" x14ac:dyDescent="0.35">
      <c r="A15" s="23" t="str">
        <f>'ALIMENTACION PERFIL'!D8</f>
        <v>RTO CENTRO</v>
      </c>
      <c r="B15" s="110"/>
      <c r="C15" s="73" t="s">
        <v>26</v>
      </c>
      <c r="D15" s="4">
        <f>VLOOKUP($B$5&amp;$B$7&amp;$A15,'ALIMENTACION PERFIL'!$A:$L,D$7,0)</f>
        <v>44.821309999999997</v>
      </c>
      <c r="E15" s="4">
        <f>VLOOKUP($B$5&amp;$B$7&amp;$A15,'ALIMENTACION PERFIL'!$A:$L,E$7,0)</f>
        <v>46.34102</v>
      </c>
      <c r="F15" s="4">
        <f>VLOOKUP($B$5&amp;$B$7&amp;$A15,'ALIMENTACION PERFIL'!$A:$L,F$7,0)</f>
        <v>48.815739999999998</v>
      </c>
      <c r="G15" s="4"/>
      <c r="H15" s="4"/>
      <c r="I15" s="16"/>
      <c r="J15" s="3"/>
      <c r="K15" s="46">
        <f t="shared" si="1"/>
        <v>2.4747199999999978</v>
      </c>
    </row>
    <row r="16" spans="1:11" x14ac:dyDescent="0.35">
      <c r="A16" s="23" t="str">
        <f>'ALIMENTACION PERFIL'!D9</f>
        <v>NORTE-CENTRO</v>
      </c>
      <c r="B16" s="110"/>
      <c r="C16" s="73" t="s">
        <v>27</v>
      </c>
      <c r="D16" s="4">
        <f>VLOOKUP($B$5&amp;$B$7&amp;$A16,'ALIMENTACION PERFIL'!$A:$L,D$7,0)</f>
        <v>50.055100000000003</v>
      </c>
      <c r="E16" s="4">
        <f>VLOOKUP($B$5&amp;$B$7&amp;$A16,'ALIMENTACION PERFIL'!$A:$L,E$7,0)</f>
        <v>42.969589999999997</v>
      </c>
      <c r="F16" s="4">
        <f>VLOOKUP($B$5&amp;$B$7&amp;$A16,'ALIMENTACION PERFIL'!$A:$L,F$7,0)</f>
        <v>35.677030000000002</v>
      </c>
      <c r="G16" s="4"/>
      <c r="H16" s="4"/>
      <c r="I16" s="16"/>
      <c r="J16" s="3"/>
      <c r="K16" s="46">
        <f t="shared" si="1"/>
        <v>-7.2925599999999946</v>
      </c>
    </row>
    <row r="17" spans="1:11" x14ac:dyDescent="0.35">
      <c r="A17" s="23" t="str">
        <f>'ALIMENTACION PERFIL'!D10</f>
        <v>NOROESTE</v>
      </c>
      <c r="B17" s="111"/>
      <c r="C17" s="74" t="s">
        <v>28</v>
      </c>
      <c r="D17" s="17">
        <f>VLOOKUP($B$5&amp;$B$7&amp;$A17,'ALIMENTACION PERFIL'!$A:$L,D$7,0)</f>
        <v>43.44717</v>
      </c>
      <c r="E17" s="17">
        <f>VLOOKUP($B$5&amp;$B$7&amp;$A17,'ALIMENTACION PERFIL'!$A:$L,E$7,0)</f>
        <v>51.77176</v>
      </c>
      <c r="F17" s="17">
        <f>VLOOKUP($B$5&amp;$B$7&amp;$A17,'ALIMENTACION PERFIL'!$A:$L,F$7,0)</f>
        <v>42.017609999999998</v>
      </c>
      <c r="G17" s="17"/>
      <c r="H17" s="17"/>
      <c r="I17" s="18"/>
      <c r="J17" s="3"/>
      <c r="K17" s="47">
        <f t="shared" si="1"/>
        <v>-9.7541500000000028</v>
      </c>
    </row>
    <row r="18" spans="1:11" x14ac:dyDescent="0.35">
      <c r="A18" s="23" t="s">
        <v>29</v>
      </c>
      <c r="B18" s="109" t="s">
        <v>30</v>
      </c>
      <c r="C18" s="75" t="s">
        <v>31</v>
      </c>
      <c r="D18" s="14">
        <f>VLOOKUP($B$5&amp;$B$7&amp;$A18,'ALIMENTACION PERFIL'!$A:$L,D$7,0)</f>
        <v>49.680869999999999</v>
      </c>
      <c r="E18" s="14">
        <f>VLOOKUP($B$5&amp;$B$7&amp;$A18,'ALIMENTACION PERFIL'!$A:$L,E$7,0)</f>
        <v>38.20478</v>
      </c>
      <c r="F18" s="14">
        <f>VLOOKUP($B$5&amp;$B$7&amp;$A18,'ALIMENTACION PERFIL'!$A:$L,F$7,0)</f>
        <v>34.345039999999997</v>
      </c>
      <c r="G18" s="14"/>
      <c r="H18" s="14"/>
      <c r="I18" s="15"/>
      <c r="J18" s="3"/>
      <c r="K18" s="84">
        <f t="shared" si="1"/>
        <v>-3.8597400000000022</v>
      </c>
    </row>
    <row r="19" spans="1:11" x14ac:dyDescent="0.35">
      <c r="A19" s="23" t="s">
        <v>32</v>
      </c>
      <c r="B19" s="110"/>
      <c r="C19" s="73" t="s">
        <v>33</v>
      </c>
      <c r="D19" s="4">
        <f>VLOOKUP($B$5&amp;$B$7&amp;$A19,'ALIMENTACION PERFIL'!$A:$L,D$7,0)</f>
        <v>51.035020000000003</v>
      </c>
      <c r="E19" s="4">
        <f>VLOOKUP($B$5&amp;$B$7&amp;$A19,'ALIMENTACION PERFIL'!$A:$L,E$7,0)</f>
        <v>53.867959999999997</v>
      </c>
      <c r="F19" s="4">
        <f>VLOOKUP($B$5&amp;$B$7&amp;$A19,'ALIMENTACION PERFIL'!$A:$L,F$7,0)</f>
        <v>41.104640000000003</v>
      </c>
      <c r="G19" s="4"/>
      <c r="H19" s="4"/>
      <c r="I19" s="16"/>
      <c r="J19" s="3"/>
      <c r="K19" s="46">
        <f t="shared" si="1"/>
        <v>-12.763319999999993</v>
      </c>
    </row>
    <row r="20" spans="1:11" x14ac:dyDescent="0.35">
      <c r="A20" s="23" t="s">
        <v>34</v>
      </c>
      <c r="B20" s="110"/>
      <c r="C20" s="73" t="s">
        <v>35</v>
      </c>
      <c r="D20" s="4">
        <f>VLOOKUP($B$5&amp;$B$7&amp;$A20,'ALIMENTACION PERFIL'!$A:$L,D$7,0)</f>
        <v>52.605690000000003</v>
      </c>
      <c r="E20" s="4">
        <f>VLOOKUP($B$5&amp;$B$7&amp;$A20,'ALIMENTACION PERFIL'!$A:$L,E$7,0)</f>
        <v>58.824159999999999</v>
      </c>
      <c r="F20" s="4">
        <f>VLOOKUP($B$5&amp;$B$7&amp;$A20,'ALIMENTACION PERFIL'!$A:$L,F$7,0)</f>
        <v>56.927059999999997</v>
      </c>
      <c r="G20" s="4"/>
      <c r="H20" s="4"/>
      <c r="I20" s="16"/>
      <c r="J20" s="3"/>
      <c r="K20" s="46">
        <f t="shared" si="1"/>
        <v>-1.8971000000000018</v>
      </c>
    </row>
    <row r="21" spans="1:11" x14ac:dyDescent="0.35">
      <c r="A21" s="23" t="s">
        <v>36</v>
      </c>
      <c r="B21" s="110"/>
      <c r="C21" s="73" t="s">
        <v>37</v>
      </c>
      <c r="D21" s="4">
        <f>VLOOKUP($B$5&amp;$B$7&amp;$A21,'ALIMENTACION PERFIL'!$A:$L,D$7,0)</f>
        <v>45.612609999999997</v>
      </c>
      <c r="E21" s="4">
        <f>VLOOKUP($B$5&amp;$B$7&amp;$A21,'ALIMENTACION PERFIL'!$A:$L,E$7,0)</f>
        <v>52.197809999999997</v>
      </c>
      <c r="F21" s="4">
        <f>VLOOKUP($B$5&amp;$B$7&amp;$A21,'ALIMENTACION PERFIL'!$A:$L,F$7,0)</f>
        <v>46.215290000000003</v>
      </c>
      <c r="G21" s="4"/>
      <c r="H21" s="4"/>
      <c r="I21" s="16"/>
      <c r="J21" s="3"/>
      <c r="K21" s="46">
        <f t="shared" si="1"/>
        <v>-5.9825199999999938</v>
      </c>
    </row>
    <row r="22" spans="1:11" ht="18.399999999999999" customHeight="1" x14ac:dyDescent="0.35">
      <c r="A22" s="23" t="s">
        <v>38</v>
      </c>
      <c r="B22" s="110"/>
      <c r="C22" s="73" t="s">
        <v>39</v>
      </c>
      <c r="D22" s="4">
        <f>VLOOKUP($B$5&amp;$B$7&amp;$A22,'ALIMENTACION PERFIL'!$A:$L,D$7,0)</f>
        <v>49.367600000000003</v>
      </c>
      <c r="E22" s="4">
        <f>VLOOKUP($B$5&amp;$B$7&amp;$A22,'ALIMENTACION PERFIL'!$A:$L,E$7,0)</f>
        <v>50.308540000000001</v>
      </c>
      <c r="F22" s="4">
        <f>VLOOKUP($B$5&amp;$B$7&amp;$A22,'ALIMENTACION PERFIL'!$A:$L,F$7,0)</f>
        <v>49.575699999999998</v>
      </c>
      <c r="G22" s="4"/>
      <c r="H22" s="4"/>
      <c r="I22" s="16"/>
      <c r="J22" s="3"/>
      <c r="K22" s="46">
        <f t="shared" si="1"/>
        <v>-0.73284000000000304</v>
      </c>
    </row>
    <row r="23" spans="1:11" x14ac:dyDescent="0.35">
      <c r="A23" s="23" t="s">
        <v>40</v>
      </c>
      <c r="B23" s="110"/>
      <c r="C23" s="73" t="s">
        <v>41</v>
      </c>
      <c r="D23" s="4">
        <f>VLOOKUP($B$5&amp;$B$7&amp;$A23,'ALIMENTACION PERFIL'!$A:$L,D$7,0)</f>
        <v>48.993980000000001</v>
      </c>
      <c r="E23" s="4">
        <f>VLOOKUP($B$5&amp;$B$7&amp;$A23,'ALIMENTACION PERFIL'!$A:$L,E$7,0)</f>
        <v>48.163060000000002</v>
      </c>
      <c r="F23" s="4">
        <f>VLOOKUP($B$5&amp;$B$7&amp;$A23,'ALIMENTACION PERFIL'!$A:$L,F$7,0)</f>
        <v>48.420679999999997</v>
      </c>
      <c r="G23" s="4"/>
      <c r="H23" s="4"/>
      <c r="I23" s="16"/>
      <c r="J23" s="3"/>
      <c r="K23" s="46">
        <f t="shared" si="1"/>
        <v>0.25761999999999574</v>
      </c>
    </row>
    <row r="24" spans="1:11" ht="18.399999999999999" customHeight="1" x14ac:dyDescent="0.35">
      <c r="A24" s="23" t="s">
        <v>42</v>
      </c>
      <c r="B24" s="110"/>
      <c r="C24" s="73" t="s">
        <v>43</v>
      </c>
      <c r="D24" s="4">
        <f>VLOOKUP($B$5&amp;$B$7&amp;$A24,'ALIMENTACION PERFIL'!$A:$L,D$7,0)</f>
        <v>46.508209999999998</v>
      </c>
      <c r="E24" s="4">
        <f>VLOOKUP($B$5&amp;$B$7&amp;$A24,'ALIMENTACION PERFIL'!$A:$L,E$7,0)</f>
        <v>51.847430000000003</v>
      </c>
      <c r="F24" s="4">
        <f>VLOOKUP($B$5&amp;$B$7&amp;$A24,'ALIMENTACION PERFIL'!$A:$L,F$7,0)</f>
        <v>47.916420000000002</v>
      </c>
      <c r="G24" s="4"/>
      <c r="H24" s="4"/>
      <c r="I24" s="16"/>
      <c r="J24" s="3"/>
      <c r="K24" s="46">
        <f t="shared" si="1"/>
        <v>-3.9310100000000006</v>
      </c>
    </row>
    <row r="25" spans="1:11" ht="18.399999999999999" customHeight="1" x14ac:dyDescent="0.35">
      <c r="A25" s="23" t="s">
        <v>44</v>
      </c>
      <c r="B25" s="111"/>
      <c r="C25" s="74" t="s">
        <v>45</v>
      </c>
      <c r="D25" s="17">
        <f>VLOOKUP($B$5&amp;$B$7&amp;$A25,'ALIMENTACION PERFIL'!$A:$L,D$7,0)</f>
        <v>45.888390000000001</v>
      </c>
      <c r="E25" s="17">
        <f>VLOOKUP($B$5&amp;$B$7&amp;$A25,'ALIMENTACION PERFIL'!$A:$L,E$7,0)</f>
        <v>42.500689999999999</v>
      </c>
      <c r="F25" s="17">
        <f>VLOOKUP($B$5&amp;$B$7&amp;$A25,'ALIMENTACION PERFIL'!$A:$L,F$7,0)</f>
        <v>43.915750000000003</v>
      </c>
      <c r="G25" s="17"/>
      <c r="H25" s="17"/>
      <c r="I25" s="18"/>
      <c r="J25" s="3"/>
      <c r="K25" s="47">
        <f t="shared" si="1"/>
        <v>1.415060000000004</v>
      </c>
    </row>
    <row r="26" spans="1:11" ht="18.399999999999999" customHeight="1" x14ac:dyDescent="0.35">
      <c r="A26" s="23" t="str">
        <f>'ALIMENTACION PERFIL'!D19</f>
        <v>DE 15 A 19 AÑOS</v>
      </c>
      <c r="B26" s="109" t="s">
        <v>46</v>
      </c>
      <c r="C26" s="75" t="s">
        <v>47</v>
      </c>
      <c r="D26" s="14">
        <f>VLOOKUP($B$5&amp;$B$7&amp;$A26,'ALIMENTACION PERFIL'!$A:$L,D$7,0)</f>
        <v>45.04345</v>
      </c>
      <c r="E26" s="14">
        <f>VLOOKUP($B$5&amp;$B$7&amp;$A26,'ALIMENTACION PERFIL'!$A:$L,E$7,0)</f>
        <v>62.112360000000002</v>
      </c>
      <c r="F26" s="14">
        <f>VLOOKUP($B$5&amp;$B$7&amp;$A26,'ALIMENTACION PERFIL'!$A:$L,F$7,0)</f>
        <v>49.692270000000001</v>
      </c>
      <c r="G26" s="14"/>
      <c r="H26" s="14"/>
      <c r="I26" s="15"/>
      <c r="J26" s="3"/>
      <c r="K26" s="84">
        <f t="shared" si="1"/>
        <v>-12.420090000000002</v>
      </c>
    </row>
    <row r="27" spans="1:11" ht="18.399999999999999" customHeight="1" x14ac:dyDescent="0.35">
      <c r="A27" s="23" t="str">
        <f>'ALIMENTACION PERFIL'!D20</f>
        <v>DE 20 A 24 AÑOS</v>
      </c>
      <c r="B27" s="110"/>
      <c r="C27" s="73" t="s">
        <v>48</v>
      </c>
      <c r="D27" s="4">
        <f>VLOOKUP($B$5&amp;$B$7&amp;$A27,'ALIMENTACION PERFIL'!$A:$L,D$7,0)</f>
        <v>62.161430000000003</v>
      </c>
      <c r="E27" s="4">
        <f>VLOOKUP($B$5&amp;$B$7&amp;$A27,'ALIMENTACION PERFIL'!$A:$L,E$7,0)</f>
        <v>50.11392</v>
      </c>
      <c r="F27" s="4">
        <f>VLOOKUP($B$5&amp;$B$7&amp;$A27,'ALIMENTACION PERFIL'!$A:$L,F$7,0)</f>
        <v>43.081859999999999</v>
      </c>
      <c r="G27" s="4"/>
      <c r="H27" s="4"/>
      <c r="I27" s="16"/>
      <c r="J27" s="3"/>
      <c r="K27" s="46">
        <f t="shared" si="1"/>
        <v>-7.0320600000000013</v>
      </c>
    </row>
    <row r="28" spans="1:11" ht="18.399999999999999" customHeight="1" x14ac:dyDescent="0.35">
      <c r="A28" s="23" t="str">
        <f>'ALIMENTACION PERFIL'!D21</f>
        <v>DE 25 A 34 AÑOS</v>
      </c>
      <c r="B28" s="110"/>
      <c r="C28" s="73" t="s">
        <v>49</v>
      </c>
      <c r="D28" s="4">
        <f>VLOOKUP($B$5&amp;$B$7&amp;$A28,'ALIMENTACION PERFIL'!$A:$L,D$7,0)</f>
        <v>57.855350000000001</v>
      </c>
      <c r="E28" s="4">
        <f>VLOOKUP($B$5&amp;$B$7&amp;$A28,'ALIMENTACION PERFIL'!$A:$L,E$7,0)</f>
        <v>57.709090000000003</v>
      </c>
      <c r="F28" s="4">
        <f>VLOOKUP($B$5&amp;$B$7&amp;$A28,'ALIMENTACION PERFIL'!$A:$L,F$7,0)</f>
        <v>45.50141</v>
      </c>
      <c r="G28" s="4"/>
      <c r="H28" s="4"/>
      <c r="I28" s="16"/>
      <c r="J28" s="3"/>
      <c r="K28" s="46">
        <f t="shared" si="1"/>
        <v>-12.207680000000003</v>
      </c>
    </row>
    <row r="29" spans="1:11" ht="18.399999999999999" customHeight="1" x14ac:dyDescent="0.35">
      <c r="A29" s="23" t="str">
        <f>'ALIMENTACION PERFIL'!D22</f>
        <v>DE 35 A 49 AÑOS</v>
      </c>
      <c r="B29" s="110"/>
      <c r="C29" s="73" t="s">
        <v>50</v>
      </c>
      <c r="D29" s="4">
        <f>VLOOKUP($B$5&amp;$B$7&amp;$A29,'ALIMENTACION PERFIL'!$A:$L,D$7,0)</f>
        <v>45.641750000000002</v>
      </c>
      <c r="E29" s="4">
        <f>VLOOKUP($B$5&amp;$B$7&amp;$A29,'ALIMENTACION PERFIL'!$A:$L,E$7,0)</f>
        <v>48.592449999999999</v>
      </c>
      <c r="F29" s="4">
        <f>VLOOKUP($B$5&amp;$B$7&amp;$A29,'ALIMENTACION PERFIL'!$A:$L,F$7,0)</f>
        <v>44.419089999999997</v>
      </c>
      <c r="G29" s="4"/>
      <c r="H29" s="4"/>
      <c r="I29" s="16"/>
      <c r="J29" s="3"/>
      <c r="K29" s="46">
        <f t="shared" si="1"/>
        <v>-4.1733600000000024</v>
      </c>
    </row>
    <row r="30" spans="1:11" ht="18.399999999999999" customHeight="1" x14ac:dyDescent="0.35">
      <c r="A30" s="23" t="str">
        <f>'ALIMENTACION PERFIL'!D23</f>
        <v>DE 50 A 59 AÑOS</v>
      </c>
      <c r="B30" s="110"/>
      <c r="C30" s="73" t="s">
        <v>51</v>
      </c>
      <c r="D30" s="4">
        <f>VLOOKUP($B$5&amp;$B$7&amp;$A30,'ALIMENTACION PERFIL'!$A:$L,D$7,0)</f>
        <v>45.580970000000001</v>
      </c>
      <c r="E30" s="4">
        <f>VLOOKUP($B$5&amp;$B$7&amp;$A30,'ALIMENTACION PERFIL'!$A:$L,E$7,0)</f>
        <v>46.911929999999998</v>
      </c>
      <c r="F30" s="4">
        <f>VLOOKUP($B$5&amp;$B$7&amp;$A30,'ALIMENTACION PERFIL'!$A:$L,F$7,0)</f>
        <v>45.030679999999997</v>
      </c>
      <c r="G30" s="4"/>
      <c r="H30" s="4"/>
      <c r="I30" s="16"/>
      <c r="J30" s="3"/>
      <c r="K30" s="46">
        <f t="shared" si="1"/>
        <v>-1.8812500000000014</v>
      </c>
    </row>
    <row r="31" spans="1:11" ht="18.399999999999999" customHeight="1" x14ac:dyDescent="0.35">
      <c r="A31" s="23" t="str">
        <f>'ALIMENTACION PERFIL'!D24</f>
        <v>DE 60 A 75 AÑOS</v>
      </c>
      <c r="B31" s="111"/>
      <c r="C31" s="74" t="s">
        <v>52</v>
      </c>
      <c r="D31" s="17">
        <f>VLOOKUP($B$5&amp;$B$7&amp;$A31,'ALIMENTACION PERFIL'!$A:$L,D$7,0)</f>
        <v>40.817480000000003</v>
      </c>
      <c r="E31" s="17">
        <f>VLOOKUP($B$5&amp;$B$7&amp;$A31,'ALIMENTACION PERFIL'!$A:$L,E$7,0)</f>
        <v>45.730110000000003</v>
      </c>
      <c r="F31" s="17">
        <f>VLOOKUP($B$5&amp;$B$7&amp;$A31,'ALIMENTACION PERFIL'!$A:$L,F$7,0)</f>
        <v>52.641919999999999</v>
      </c>
      <c r="G31" s="17"/>
      <c r="H31" s="17"/>
      <c r="I31" s="18"/>
      <c r="J31" s="3"/>
      <c r="K31" s="47">
        <f t="shared" si="1"/>
        <v>6.9118099999999956</v>
      </c>
    </row>
    <row r="32" spans="1:11" ht="18.399999999999999" customHeight="1" x14ac:dyDescent="0.35">
      <c r="A32" s="23" t="str">
        <f>'ALIMENTACION PERFIL'!D25</f>
        <v>ALTA Y MEDIA ALTA</v>
      </c>
      <c r="B32" s="109" t="s">
        <v>53</v>
      </c>
      <c r="C32" s="75" t="s">
        <v>54</v>
      </c>
      <c r="D32" s="14">
        <f>VLOOKUP($B$5&amp;$B$7&amp;$A32,'ALIMENTACION PERFIL'!$A:$L,D$7,0)</f>
        <v>50.184150000000002</v>
      </c>
      <c r="E32" s="14">
        <f>VLOOKUP($B$5&amp;$B$7&amp;$A32,'ALIMENTACION PERFIL'!$A:$L,E$7,0)</f>
        <v>56.627209999999998</v>
      </c>
      <c r="F32" s="14">
        <f>VLOOKUP($B$5&amp;$B$7&amp;$A32,'ALIMENTACION PERFIL'!$A:$L,F$7,0)</f>
        <v>54.159030000000001</v>
      </c>
      <c r="G32" s="14"/>
      <c r="H32" s="14"/>
      <c r="I32" s="15"/>
      <c r="J32" s="3"/>
      <c r="K32" s="84">
        <f t="shared" si="1"/>
        <v>-2.4681799999999967</v>
      </c>
    </row>
    <row r="33" spans="1:11" ht="18.399999999999999" customHeight="1" x14ac:dyDescent="0.35">
      <c r="A33" s="23" t="str">
        <f>'ALIMENTACION PERFIL'!D26</f>
        <v>MEDIA</v>
      </c>
      <c r="B33" s="110"/>
      <c r="C33" s="73" t="s">
        <v>55</v>
      </c>
      <c r="D33" s="4">
        <f>VLOOKUP($B$5&amp;$B$7&amp;$A33,'ALIMENTACION PERFIL'!$A:$L,D$7,0)</f>
        <v>45.69012</v>
      </c>
      <c r="E33" s="4">
        <f>VLOOKUP($B$5&amp;$B$7&amp;$A33,'ALIMENTACION PERFIL'!$A:$L,E$7,0)</f>
        <v>49.783369999999998</v>
      </c>
      <c r="F33" s="4">
        <f>VLOOKUP($B$5&amp;$B$7&amp;$A33,'ALIMENTACION PERFIL'!$A:$L,F$7,0)</f>
        <v>48.960740000000001</v>
      </c>
      <c r="G33" s="4"/>
      <c r="H33" s="4"/>
      <c r="I33" s="16"/>
      <c r="J33" s="3"/>
      <c r="K33" s="46">
        <f t="shared" si="1"/>
        <v>-0.82262999999999664</v>
      </c>
    </row>
    <row r="34" spans="1:11" ht="18.399999999999999" customHeight="1" x14ac:dyDescent="0.35">
      <c r="A34" s="23" t="str">
        <f>'ALIMENTACION PERFIL'!D27</f>
        <v>MEDIA BAJA</v>
      </c>
      <c r="B34" s="110"/>
      <c r="C34" s="73" t="s">
        <v>56</v>
      </c>
      <c r="D34" s="4">
        <f>VLOOKUP($B$5&amp;$B$7&amp;$A34,'ALIMENTACION PERFIL'!$A:$L,D$7,0)</f>
        <v>44.731929999999998</v>
      </c>
      <c r="E34" s="4">
        <f>VLOOKUP($B$5&amp;$B$7&amp;$A34,'ALIMENTACION PERFIL'!$A:$L,E$7,0)</f>
        <v>45.46743</v>
      </c>
      <c r="F34" s="4">
        <f>VLOOKUP($B$5&amp;$B$7&amp;$A34,'ALIMENTACION PERFIL'!$A:$L,F$7,0)</f>
        <v>42.01305</v>
      </c>
      <c r="G34" s="4"/>
      <c r="H34" s="4"/>
      <c r="I34" s="16"/>
      <c r="J34" s="3"/>
      <c r="K34" s="46">
        <f t="shared" si="1"/>
        <v>-3.4543800000000005</v>
      </c>
    </row>
    <row r="35" spans="1:11" ht="18.399999999999999" customHeight="1" x14ac:dyDescent="0.35">
      <c r="A35" s="23" t="str">
        <f>'ALIMENTACION PERFIL'!D28</f>
        <v>BAJA</v>
      </c>
      <c r="B35" s="111"/>
      <c r="C35" s="74" t="s">
        <v>57</v>
      </c>
      <c r="D35" s="17">
        <f>VLOOKUP($B$5&amp;$B$7&amp;$A35,'ALIMENTACION PERFIL'!$A:$L,D$7,0)</f>
        <v>53.602800000000002</v>
      </c>
      <c r="E35" s="17">
        <f>VLOOKUP($B$5&amp;$B$7&amp;$A35,'ALIMENTACION PERFIL'!$A:$L,E$7,0)</f>
        <v>47.305660000000003</v>
      </c>
      <c r="F35" s="17">
        <f>VLOOKUP($B$5&amp;$B$7&amp;$A35,'ALIMENTACION PERFIL'!$A:$L,F$7,0)</f>
        <v>41.091349999999998</v>
      </c>
      <c r="G35" s="17"/>
      <c r="H35" s="17"/>
      <c r="I35" s="18"/>
      <c r="J35" s="3"/>
      <c r="K35" s="47">
        <f t="shared" si="1"/>
        <v>-6.2143100000000047</v>
      </c>
    </row>
  </sheetData>
  <sheetProtection sheet="1" objects="1" scenarios="1"/>
  <mergeCells count="6">
    <mergeCell ref="C1:K1"/>
    <mergeCell ref="B18:B25"/>
    <mergeCell ref="B26:B31"/>
    <mergeCell ref="B32:B35"/>
    <mergeCell ref="B6:C6"/>
    <mergeCell ref="B9:B17"/>
  </mergeCells>
  <pageMargins left="0.25" right="0.25" top="0.75" bottom="0.75" header="0.3" footer="0.3"/>
  <pageSetup paperSize="9" scale="72" orientation="landscape" r:id="rId1"/>
  <ignoredErrors>
    <ignoredError sqref="B5 B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5" r:id="rId4" name="Drop Down 3">
              <controlPr defaultSize="0" autoLine="0" autoPict="0">
                <anchor moveWithCells="1">
                  <from>
                    <xdr:col>1</xdr:col>
                    <xdr:colOff>19050</xdr:colOff>
                    <xdr:row>2</xdr:row>
                    <xdr:rowOff>114300</xdr:rowOff>
                  </from>
                  <to>
                    <xdr:col>2</xdr:col>
                    <xdr:colOff>1866900</xdr:colOff>
                    <xdr:row>3</xdr:row>
                    <xdr:rowOff>95250</xdr:rowOff>
                  </to>
                </anchor>
              </controlPr>
            </control>
          </mc:Choice>
        </mc:AlternateContent>
        <mc:AlternateContent xmlns:mc="http://schemas.openxmlformats.org/markup-compatibility/2006">
          <mc:Choice Requires="x14">
            <control shapeId="8196" r:id="rId5" name="Drop Down 4">
              <controlPr defaultSize="0" autoLine="0" autoPict="0">
                <anchor moveWithCells="1">
                  <from>
                    <xdr:col>1</xdr:col>
                    <xdr:colOff>12700</xdr:colOff>
                    <xdr:row>4</xdr:row>
                    <xdr:rowOff>107950</xdr:rowOff>
                  </from>
                  <to>
                    <xdr:col>2</xdr:col>
                    <xdr:colOff>1860550</xdr:colOff>
                    <xdr:row>5</xdr:row>
                    <xdr:rowOff>184150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B0E8D-862D-4238-97A1-771D852A5E5B}">
  <sheetPr codeName="Hoja3">
    <tabColor theme="7"/>
  </sheetPr>
  <dimension ref="A1:J325"/>
  <sheetViews>
    <sheetView topLeftCell="A305" workbookViewId="0">
      <selection activeCell="G6" sqref="G1:G1048576"/>
    </sheetView>
  </sheetViews>
  <sheetFormatPr baseColWidth="10" defaultColWidth="11.453125" defaultRowHeight="14.5" x14ac:dyDescent="0.35"/>
  <cols>
    <col min="1" max="1" width="65.26953125" bestFit="1" customWidth="1"/>
  </cols>
  <sheetData>
    <row r="1" spans="1:10" x14ac:dyDescent="0.35">
      <c r="B1">
        <v>0</v>
      </c>
      <c r="C1">
        <v>0</v>
      </c>
      <c r="D1">
        <v>0</v>
      </c>
      <c r="E1" t="s">
        <v>144</v>
      </c>
      <c r="F1" t="s">
        <v>145</v>
      </c>
      <c r="G1" t="s">
        <v>146</v>
      </c>
      <c r="I1">
        <v>0</v>
      </c>
      <c r="J1">
        <v>0</v>
      </c>
    </row>
    <row r="2" spans="1:10" x14ac:dyDescent="0.35">
      <c r="A2" t="str">
        <f>B2&amp;C2&amp;D2</f>
        <v>DISTRIBUCION VOLUMEN X CRITERIO (kg ó litros)Total AlimentaciónT.ESPAÑA</v>
      </c>
      <c r="B2" t="s">
        <v>138</v>
      </c>
      <c r="C2" t="s">
        <v>142</v>
      </c>
      <c r="D2" t="s">
        <v>59</v>
      </c>
      <c r="E2">
        <v>100</v>
      </c>
      <c r="F2">
        <v>100</v>
      </c>
      <c r="G2">
        <v>100</v>
      </c>
      <c r="I2">
        <v>0</v>
      </c>
      <c r="J2">
        <v>0</v>
      </c>
    </row>
    <row r="3" spans="1:10" x14ac:dyDescent="0.35">
      <c r="A3" t="str">
        <f>B2&amp;C2&amp;D3</f>
        <v>DISTRIBUCION VOLUMEN X CRITERIO (kg ó litros)Total AlimentaciónBCN AM</v>
      </c>
      <c r="B3">
        <v>0</v>
      </c>
      <c r="C3">
        <v>0</v>
      </c>
      <c r="D3" t="s">
        <v>147</v>
      </c>
      <c r="E3">
        <v>7.0967149359148785</v>
      </c>
      <c r="F3">
        <v>9.7456133474727071</v>
      </c>
      <c r="G3">
        <v>7.0050289071893035</v>
      </c>
      <c r="I3">
        <v>0</v>
      </c>
      <c r="J3">
        <v>0</v>
      </c>
    </row>
    <row r="4" spans="1:10" x14ac:dyDescent="0.35">
      <c r="A4" t="str">
        <f>B2&amp;C2&amp;D4</f>
        <v>DISTRIBUCION VOLUMEN X CRITERIO (kg ó litros)Total AlimentaciónREST.CAT ARAGON</v>
      </c>
      <c r="B4">
        <v>0</v>
      </c>
      <c r="C4">
        <v>0</v>
      </c>
      <c r="D4" t="s">
        <v>148</v>
      </c>
      <c r="E4">
        <v>15.276421993754569</v>
      </c>
      <c r="F4">
        <v>16.375250760460595</v>
      </c>
      <c r="G4">
        <v>15.046865351752331</v>
      </c>
      <c r="I4">
        <v>0</v>
      </c>
      <c r="J4">
        <v>0</v>
      </c>
    </row>
    <row r="5" spans="1:10" x14ac:dyDescent="0.35">
      <c r="A5" t="str">
        <f>B2&amp;C2&amp;D5</f>
        <v>DISTRIBUCION VOLUMEN X CRITERIO (kg ó litros)Total AlimentaciónLEVANTE</v>
      </c>
      <c r="B5">
        <v>0</v>
      </c>
      <c r="C5">
        <v>0</v>
      </c>
      <c r="D5" t="s">
        <v>149</v>
      </c>
      <c r="E5">
        <v>12.711842253150357</v>
      </c>
      <c r="F5">
        <v>15.861988381520142</v>
      </c>
      <c r="G5">
        <v>12.964173757912326</v>
      </c>
      <c r="I5">
        <v>0</v>
      </c>
      <c r="J5">
        <v>0</v>
      </c>
    </row>
    <row r="6" spans="1:10" x14ac:dyDescent="0.35">
      <c r="A6" t="str">
        <f>B2&amp;C2&amp;D6</f>
        <v>DISTRIBUCION VOLUMEN X CRITERIO (kg ó litros)Total AlimentaciónANDALUCIA</v>
      </c>
      <c r="B6">
        <v>0</v>
      </c>
      <c r="C6">
        <v>0</v>
      </c>
      <c r="D6" t="s">
        <v>150</v>
      </c>
      <c r="E6">
        <v>20.718764964303077</v>
      </c>
      <c r="F6">
        <v>17.131930166088594</v>
      </c>
      <c r="G6">
        <v>20.153605146072991</v>
      </c>
      <c r="I6">
        <v>0</v>
      </c>
      <c r="J6">
        <v>0</v>
      </c>
    </row>
    <row r="7" spans="1:10" x14ac:dyDescent="0.35">
      <c r="A7" t="str">
        <f>B2&amp;C2&amp;D7</f>
        <v>DISTRIBUCION VOLUMEN X CRITERIO (kg ó litros)Total AlimentaciónMDD AM</v>
      </c>
      <c r="B7">
        <v>0</v>
      </c>
      <c r="C7">
        <v>0</v>
      </c>
      <c r="D7" t="s">
        <v>151</v>
      </c>
      <c r="E7">
        <v>18.929331020858985</v>
      </c>
      <c r="F7">
        <v>14.136890470151711</v>
      </c>
      <c r="G7">
        <v>14.816092538076116</v>
      </c>
      <c r="I7">
        <v>0</v>
      </c>
      <c r="J7">
        <v>0</v>
      </c>
    </row>
    <row r="8" spans="1:10" x14ac:dyDescent="0.35">
      <c r="A8" t="str">
        <f>B2&amp;C2&amp;D8</f>
        <v>DISTRIBUCION VOLUMEN X CRITERIO (kg ó litros)Total AlimentaciónRTO CENTRO</v>
      </c>
      <c r="B8">
        <v>0</v>
      </c>
      <c r="C8">
        <v>0</v>
      </c>
      <c r="D8" t="s">
        <v>152</v>
      </c>
      <c r="E8">
        <v>6.9487414572515132</v>
      </c>
      <c r="F8">
        <v>6.0044842374689447</v>
      </c>
      <c r="G8">
        <v>6.7586356242068462</v>
      </c>
      <c r="I8">
        <v>0</v>
      </c>
      <c r="J8">
        <v>0</v>
      </c>
    </row>
    <row r="9" spans="1:10" x14ac:dyDescent="0.35">
      <c r="A9" t="str">
        <f>B2&amp;C2&amp;D9</f>
        <v>DISTRIBUCION VOLUMEN X CRITERIO (kg ó litros)Total AlimentaciónNORTE-CENTRO</v>
      </c>
      <c r="B9">
        <v>0</v>
      </c>
      <c r="C9">
        <v>0</v>
      </c>
      <c r="D9" t="s">
        <v>153</v>
      </c>
      <c r="E9">
        <v>10.483403908502419</v>
      </c>
      <c r="F9">
        <v>11.145308487268435</v>
      </c>
      <c r="G9">
        <v>12.608108420104827</v>
      </c>
      <c r="I9">
        <v>0</v>
      </c>
      <c r="J9">
        <v>0</v>
      </c>
    </row>
    <row r="10" spans="1:10" x14ac:dyDescent="0.35">
      <c r="A10" t="str">
        <f>B2&amp;C2&amp;D10</f>
        <v>DISTRIBUCION VOLUMEN X CRITERIO (kg ó litros)Total AlimentaciónNOROESTE</v>
      </c>
      <c r="B10">
        <v>0</v>
      </c>
      <c r="C10">
        <v>0</v>
      </c>
      <c r="D10" t="s">
        <v>154</v>
      </c>
      <c r="E10">
        <v>7.8347773069923052</v>
      </c>
      <c r="F10">
        <v>9.5985347600108621</v>
      </c>
      <c r="G10">
        <v>10.647487602131736</v>
      </c>
      <c r="I10">
        <v>0</v>
      </c>
      <c r="J10">
        <v>0</v>
      </c>
    </row>
    <row r="11" spans="1:10" x14ac:dyDescent="0.35">
      <c r="A11" t="str">
        <f>B2&amp;C2&amp;D11</f>
        <v>DISTRIBUCION VOLUMEN X CRITERIO (kg ó litros)Total Alimentación&lt;2MIL</v>
      </c>
      <c r="B11">
        <v>0</v>
      </c>
      <c r="C11">
        <v>0</v>
      </c>
      <c r="D11" t="s">
        <v>29</v>
      </c>
      <c r="E11">
        <v>1.8385175726492613</v>
      </c>
      <c r="F11">
        <v>2.2242194409561176</v>
      </c>
      <c r="G11">
        <v>1.207888753727655</v>
      </c>
      <c r="I11">
        <v>0</v>
      </c>
      <c r="J11">
        <v>0</v>
      </c>
    </row>
    <row r="12" spans="1:10" x14ac:dyDescent="0.35">
      <c r="A12" t="str">
        <f>B2&amp;C2&amp;D12</f>
        <v>DISTRIBUCION VOLUMEN X CRITERIO (kg ó litros)Total Alimentación2-5MIL</v>
      </c>
      <c r="B12">
        <v>0</v>
      </c>
      <c r="C12">
        <v>0</v>
      </c>
      <c r="D12" t="s">
        <v>32</v>
      </c>
      <c r="E12">
        <v>5.3279888160488893</v>
      </c>
      <c r="F12">
        <v>6.7690352009843329</v>
      </c>
      <c r="G12">
        <v>6.7039338057235724</v>
      </c>
      <c r="I12">
        <v>0</v>
      </c>
      <c r="J12">
        <v>0</v>
      </c>
    </row>
    <row r="13" spans="1:10" x14ac:dyDescent="0.35">
      <c r="A13" t="str">
        <f>B2&amp;C2&amp;D13</f>
        <v>DISTRIBUCION VOLUMEN X CRITERIO (kg ó litros)Total Alimentación5-10MIL</v>
      </c>
      <c r="B13">
        <v>0</v>
      </c>
      <c r="C13">
        <v>0</v>
      </c>
      <c r="D13" t="s">
        <v>34</v>
      </c>
      <c r="E13">
        <v>8.073520822640349</v>
      </c>
      <c r="F13">
        <v>12.125569000276535</v>
      </c>
      <c r="G13">
        <v>8.9653915940754523</v>
      </c>
      <c r="I13">
        <v>0</v>
      </c>
      <c r="J13">
        <v>0</v>
      </c>
    </row>
    <row r="14" spans="1:10" x14ac:dyDescent="0.35">
      <c r="A14" t="str">
        <f>B2&amp;C2&amp;D14</f>
        <v>DISTRIBUCION VOLUMEN X CRITERIO (kg ó litros)Total Alimentación10-30MIL</v>
      </c>
      <c r="B14">
        <v>0</v>
      </c>
      <c r="C14">
        <v>0</v>
      </c>
      <c r="D14" t="s">
        <v>36</v>
      </c>
      <c r="E14">
        <v>22.235307098660964</v>
      </c>
      <c r="F14">
        <v>16.451988201391078</v>
      </c>
      <c r="G14">
        <v>21.171363884442894</v>
      </c>
      <c r="I14">
        <v>0</v>
      </c>
      <c r="J14">
        <v>0</v>
      </c>
    </row>
    <row r="15" spans="1:10" x14ac:dyDescent="0.35">
      <c r="A15" t="str">
        <f>B2&amp;C2&amp;D15</f>
        <v>DISTRIBUCION VOLUMEN X CRITERIO (kg ó litros)Total Alimentación30-100MIL</v>
      </c>
      <c r="B15">
        <v>0</v>
      </c>
      <c r="C15">
        <v>0</v>
      </c>
      <c r="D15" t="s">
        <v>38</v>
      </c>
      <c r="E15">
        <v>17.457770367102057</v>
      </c>
      <c r="F15">
        <v>18.871668361434146</v>
      </c>
      <c r="G15">
        <v>17.796512516394515</v>
      </c>
      <c r="I15">
        <v>0</v>
      </c>
      <c r="J15">
        <v>0</v>
      </c>
    </row>
    <row r="16" spans="1:10" x14ac:dyDescent="0.35">
      <c r="A16" t="str">
        <f>B2&amp;C2&amp;D16</f>
        <v>DISTRIBUCION VOLUMEN X CRITERIO (kg ó litros)Total Alimentación100-200MIL</v>
      </c>
      <c r="B16">
        <v>0</v>
      </c>
      <c r="C16">
        <v>0</v>
      </c>
      <c r="D16" t="s">
        <v>40</v>
      </c>
      <c r="E16">
        <v>8.4236541477600522</v>
      </c>
      <c r="F16">
        <v>7.9910846635005779</v>
      </c>
      <c r="G16">
        <v>10.167640555113348</v>
      </c>
      <c r="I16">
        <v>0</v>
      </c>
      <c r="J16">
        <v>0</v>
      </c>
    </row>
    <row r="17" spans="1:10" x14ac:dyDescent="0.35">
      <c r="A17" t="str">
        <f>B2&amp;C2&amp;D17</f>
        <v>DISTRIBUCION VOLUMEN X CRITERIO (kg ó litros)Total Alimentación200-500MIL</v>
      </c>
      <c r="B17">
        <v>0</v>
      </c>
      <c r="C17">
        <v>0</v>
      </c>
      <c r="D17" t="s">
        <v>42</v>
      </c>
      <c r="E17">
        <v>12.85941071452579</v>
      </c>
      <c r="F17">
        <v>12.53610876118511</v>
      </c>
      <c r="G17">
        <v>11.950323686860401</v>
      </c>
      <c r="I17">
        <v>0</v>
      </c>
      <c r="J17">
        <v>0</v>
      </c>
    </row>
    <row r="18" spans="1:10" x14ac:dyDescent="0.35">
      <c r="A18" t="str">
        <f>B2&amp;C2&amp;D18</f>
        <v>DISTRIBUCION VOLUMEN X CRITERIO (kg ó litros)Total Alimentación&gt;500MIL</v>
      </c>
      <c r="B18">
        <v>0</v>
      </c>
      <c r="C18">
        <v>0</v>
      </c>
      <c r="D18" t="s">
        <v>44</v>
      </c>
      <c r="E18">
        <v>23.783829177481607</v>
      </c>
      <c r="F18">
        <v>23.030326643430644</v>
      </c>
      <c r="G18">
        <v>22.036940010524912</v>
      </c>
      <c r="I18">
        <v>0</v>
      </c>
      <c r="J18">
        <v>0</v>
      </c>
    </row>
    <row r="19" spans="1:10" x14ac:dyDescent="0.35">
      <c r="A19" t="str">
        <f>B2&amp;C2&amp;D19</f>
        <v>DISTRIBUCION VOLUMEN X CRITERIO (kg ó litros)Total AlimentaciónDE 15 A 19 AÑOS</v>
      </c>
      <c r="B19">
        <v>0</v>
      </c>
      <c r="C19">
        <v>0</v>
      </c>
      <c r="D19" t="s">
        <v>155</v>
      </c>
      <c r="E19">
        <v>4.8239470899716892</v>
      </c>
      <c r="F19">
        <v>6.5951789001960854</v>
      </c>
      <c r="G19">
        <v>2.7216823544155422</v>
      </c>
      <c r="I19">
        <v>0</v>
      </c>
      <c r="J19">
        <v>0</v>
      </c>
    </row>
    <row r="20" spans="1:10" x14ac:dyDescent="0.35">
      <c r="A20" t="str">
        <f>B2&amp;C2&amp;D20</f>
        <v>DISTRIBUCION VOLUMEN X CRITERIO (kg ó litros)Total AlimentaciónDE 20 A 24 AÑOS</v>
      </c>
      <c r="B20">
        <v>0</v>
      </c>
      <c r="C20">
        <v>0</v>
      </c>
      <c r="D20" t="s">
        <v>156</v>
      </c>
      <c r="E20">
        <v>8.0518421560450477</v>
      </c>
      <c r="F20">
        <v>5.5394216596278572</v>
      </c>
      <c r="G20">
        <v>5.8754566527059735</v>
      </c>
      <c r="I20">
        <v>0</v>
      </c>
      <c r="J20">
        <v>0</v>
      </c>
    </row>
    <row r="21" spans="1:10" x14ac:dyDescent="0.35">
      <c r="A21" t="str">
        <f>B2&amp;C2&amp;D21</f>
        <v>DISTRIBUCION VOLUMEN X CRITERIO (kg ó litros)Total AlimentaciónDE 25 A 34 AÑOS</v>
      </c>
      <c r="B21">
        <v>0</v>
      </c>
      <c r="C21">
        <v>0</v>
      </c>
      <c r="D21" t="s">
        <v>157</v>
      </c>
      <c r="E21">
        <v>17.39079083878163</v>
      </c>
      <c r="F21">
        <v>11.244059185431587</v>
      </c>
      <c r="G21">
        <v>14.469508813957354</v>
      </c>
      <c r="I21">
        <v>0</v>
      </c>
      <c r="J21">
        <v>0</v>
      </c>
    </row>
    <row r="22" spans="1:10" x14ac:dyDescent="0.35">
      <c r="A22" t="str">
        <f>B2&amp;C2&amp;D22</f>
        <v>DISTRIBUCION VOLUMEN X CRITERIO (kg ó litros)Total AlimentaciónDE 35 A 49 AÑOS</v>
      </c>
      <c r="B22">
        <v>0</v>
      </c>
      <c r="C22">
        <v>0</v>
      </c>
      <c r="D22" t="s">
        <v>158</v>
      </c>
      <c r="E22">
        <v>32.31745438232592</v>
      </c>
      <c r="F22">
        <v>34.590455256514048</v>
      </c>
      <c r="G22">
        <v>32.08405613919728</v>
      </c>
      <c r="I22">
        <v>0</v>
      </c>
      <c r="J22">
        <v>0</v>
      </c>
    </row>
    <row r="23" spans="1:10" x14ac:dyDescent="0.35">
      <c r="A23" t="str">
        <f>B2&amp;C2&amp;D23</f>
        <v>DISTRIBUCION VOLUMEN X CRITERIO (kg ó litros)Total AlimentaciónDE 50 A 59 AÑOS</v>
      </c>
      <c r="B23">
        <v>0</v>
      </c>
      <c r="C23">
        <v>0</v>
      </c>
      <c r="D23" t="s">
        <v>159</v>
      </c>
      <c r="E23">
        <v>21.494655148471661</v>
      </c>
      <c r="F23">
        <v>23.603205485422979</v>
      </c>
      <c r="G23">
        <v>27.34213326142811</v>
      </c>
      <c r="I23">
        <v>0</v>
      </c>
      <c r="J23">
        <v>0</v>
      </c>
    </row>
    <row r="24" spans="1:10" x14ac:dyDescent="0.35">
      <c r="A24" t="str">
        <f>B2&amp;C2&amp;D24</f>
        <v>DISTRIBUCION VOLUMEN X CRITERIO (kg ó litros)Total AlimentaciónDE 60 A 75 AÑOS</v>
      </c>
      <c r="B24">
        <v>0</v>
      </c>
      <c r="C24">
        <v>0</v>
      </c>
      <c r="D24" t="s">
        <v>160</v>
      </c>
      <c r="E24">
        <v>15.921308572101248</v>
      </c>
      <c r="F24">
        <v>18.42767912870044</v>
      </c>
      <c r="G24">
        <v>17.507158933972843</v>
      </c>
      <c r="I24">
        <v>0</v>
      </c>
      <c r="J24">
        <v>0</v>
      </c>
    </row>
    <row r="25" spans="1:10" x14ac:dyDescent="0.35">
      <c r="A25" t="str">
        <f>B2&amp;C2&amp;D25</f>
        <v>DISTRIBUCION VOLUMEN X CRITERIO (kg ó litros)Total AlimentaciónALTA Y MEDIA ALTA</v>
      </c>
      <c r="B25">
        <v>0</v>
      </c>
      <c r="C25">
        <v>0</v>
      </c>
      <c r="D25" t="s">
        <v>161</v>
      </c>
      <c r="E25">
        <v>16.956493315732509</v>
      </c>
      <c r="F25">
        <v>21.08868591876379</v>
      </c>
      <c r="G25">
        <v>19.13730216745131</v>
      </c>
      <c r="I25">
        <v>0</v>
      </c>
      <c r="J25">
        <v>0</v>
      </c>
    </row>
    <row r="26" spans="1:10" x14ac:dyDescent="0.35">
      <c r="A26" t="str">
        <f>B2&amp;C2&amp;D26</f>
        <v>DISTRIBUCION VOLUMEN X CRITERIO (kg ó litros)Total AlimentaciónMEDIA</v>
      </c>
      <c r="B26">
        <v>0</v>
      </c>
      <c r="C26">
        <v>0</v>
      </c>
      <c r="D26" t="s">
        <v>162</v>
      </c>
      <c r="E26">
        <v>23.85393591838551</v>
      </c>
      <c r="F26">
        <v>27.812403488773818</v>
      </c>
      <c r="G26">
        <v>28.073040080782729</v>
      </c>
      <c r="I26">
        <v>0</v>
      </c>
      <c r="J26">
        <v>0</v>
      </c>
    </row>
    <row r="27" spans="1:10" x14ac:dyDescent="0.35">
      <c r="A27" t="str">
        <f>B2&amp;C2&amp;D27</f>
        <v>DISTRIBUCION VOLUMEN X CRITERIO (kg ó litros)Total AlimentaciónMEDIA BAJA</v>
      </c>
      <c r="B27">
        <v>0</v>
      </c>
      <c r="C27">
        <v>0</v>
      </c>
      <c r="D27" t="s">
        <v>163</v>
      </c>
      <c r="E27">
        <v>42.602528296894633</v>
      </c>
      <c r="F27">
        <v>38.62349764419676</v>
      </c>
      <c r="G27">
        <v>27.57191447174856</v>
      </c>
      <c r="I27">
        <v>0</v>
      </c>
      <c r="J27">
        <v>0</v>
      </c>
    </row>
    <row r="28" spans="1:10" x14ac:dyDescent="0.35">
      <c r="A28" t="str">
        <f>B2&amp;C2&amp;D28</f>
        <v>DISTRIBUCION VOLUMEN X CRITERIO (kg ó litros)Total AlimentaciónBAJA</v>
      </c>
      <c r="B28">
        <v>0</v>
      </c>
      <c r="C28">
        <v>0</v>
      </c>
      <c r="D28" t="s">
        <v>164</v>
      </c>
      <c r="E28">
        <v>16.587041990927393</v>
      </c>
      <c r="F28">
        <v>12.475413556935223</v>
      </c>
      <c r="G28">
        <v>25.217739912613268</v>
      </c>
      <c r="I28">
        <v>0</v>
      </c>
      <c r="J28">
        <v>0</v>
      </c>
    </row>
    <row r="29" spans="1:10" x14ac:dyDescent="0.35">
      <c r="A29" t="str">
        <f>B2&amp;C29&amp;D29</f>
        <v>DISTRIBUCION VOLUMEN X CRITERIO (kg ó litros).T.Alimentos TOTAL INGT.ESPAÑA</v>
      </c>
      <c r="B29">
        <v>0</v>
      </c>
      <c r="C29" t="s">
        <v>14</v>
      </c>
      <c r="D29" t="s">
        <v>59</v>
      </c>
      <c r="E29">
        <v>100</v>
      </c>
      <c r="F29">
        <v>100</v>
      </c>
      <c r="G29">
        <v>100</v>
      </c>
      <c r="I29">
        <v>0</v>
      </c>
      <c r="J29">
        <v>0</v>
      </c>
    </row>
    <row r="30" spans="1:10" x14ac:dyDescent="0.35">
      <c r="A30" t="str">
        <f>B2&amp;C29&amp;D30</f>
        <v>DISTRIBUCION VOLUMEN X CRITERIO (kg ó litros).T.Alimentos TOTAL INGBCN AM</v>
      </c>
      <c r="B30">
        <v>0</v>
      </c>
      <c r="C30">
        <v>0</v>
      </c>
      <c r="D30" t="s">
        <v>147</v>
      </c>
      <c r="E30">
        <v>6.8982455187817413</v>
      </c>
      <c r="F30">
        <v>8.6253987120055502</v>
      </c>
      <c r="G30">
        <v>7.5606608585594106</v>
      </c>
      <c r="I30">
        <v>0</v>
      </c>
      <c r="J30">
        <v>0</v>
      </c>
    </row>
    <row r="31" spans="1:10" x14ac:dyDescent="0.35">
      <c r="A31" t="str">
        <f>B2&amp;C29&amp;D31</f>
        <v>DISTRIBUCION VOLUMEN X CRITERIO (kg ó litros).T.Alimentos TOTAL INGREST.CAT ARAGON</v>
      </c>
      <c r="B31">
        <v>0</v>
      </c>
      <c r="C31">
        <v>0</v>
      </c>
      <c r="D31" t="s">
        <v>148</v>
      </c>
      <c r="E31">
        <v>9.8916841631615071</v>
      </c>
      <c r="F31">
        <v>10.514589501389757</v>
      </c>
      <c r="G31">
        <v>12.610273039270764</v>
      </c>
      <c r="I31">
        <v>0</v>
      </c>
      <c r="J31">
        <v>0</v>
      </c>
    </row>
    <row r="32" spans="1:10" x14ac:dyDescent="0.35">
      <c r="A32" t="str">
        <f>B2&amp;C29&amp;D32</f>
        <v>DISTRIBUCION VOLUMEN X CRITERIO (kg ó litros).T.Alimentos TOTAL INGLEVANTE</v>
      </c>
      <c r="B32">
        <v>0</v>
      </c>
      <c r="C32">
        <v>0</v>
      </c>
      <c r="D32" t="s">
        <v>149</v>
      </c>
      <c r="E32">
        <v>13.215751159892996</v>
      </c>
      <c r="F32">
        <v>15.958680705673636</v>
      </c>
      <c r="G32">
        <v>13.228258877025498</v>
      </c>
      <c r="I32">
        <v>0</v>
      </c>
      <c r="J32">
        <v>0</v>
      </c>
    </row>
    <row r="33" spans="1:10" x14ac:dyDescent="0.35">
      <c r="A33" t="str">
        <f>B2&amp;C29&amp;D33</f>
        <v>DISTRIBUCION VOLUMEN X CRITERIO (kg ó litros).T.Alimentos TOTAL INGANDALUCIA</v>
      </c>
      <c r="B33">
        <v>0</v>
      </c>
      <c r="C33">
        <v>0</v>
      </c>
      <c r="D33" t="s">
        <v>150</v>
      </c>
      <c r="E33">
        <v>21.522623632085221</v>
      </c>
      <c r="F33">
        <v>18.343326161588749</v>
      </c>
      <c r="G33">
        <v>19.481865385824303</v>
      </c>
      <c r="I33">
        <v>0</v>
      </c>
      <c r="J33">
        <v>0</v>
      </c>
    </row>
    <row r="34" spans="1:10" x14ac:dyDescent="0.35">
      <c r="A34" t="str">
        <f>B2&amp;C29&amp;D34</f>
        <v>DISTRIBUCION VOLUMEN X CRITERIO (kg ó litros).T.Alimentos TOTAL INGMDD AM</v>
      </c>
      <c r="B34">
        <v>0</v>
      </c>
      <c r="C34">
        <v>0</v>
      </c>
      <c r="D34" t="s">
        <v>151</v>
      </c>
      <c r="E34">
        <v>25.474715699021573</v>
      </c>
      <c r="F34">
        <v>19.413806363385739</v>
      </c>
      <c r="G34">
        <v>19.819099036533146</v>
      </c>
      <c r="I34">
        <v>0</v>
      </c>
      <c r="J34">
        <v>0</v>
      </c>
    </row>
    <row r="35" spans="1:10" x14ac:dyDescent="0.35">
      <c r="A35" t="str">
        <f>B2&amp;C29&amp;D35</f>
        <v>DISTRIBUCION VOLUMEN X CRITERIO (kg ó litros).T.Alimentos TOTAL INGRTO CENTRO</v>
      </c>
      <c r="B35">
        <v>0</v>
      </c>
      <c r="C35">
        <v>0</v>
      </c>
      <c r="D35" t="s">
        <v>152</v>
      </c>
      <c r="E35">
        <v>7.5062279147621718</v>
      </c>
      <c r="F35">
        <v>7.1202234442803523</v>
      </c>
      <c r="G35">
        <v>6.712549219640576</v>
      </c>
      <c r="I35">
        <v>0</v>
      </c>
      <c r="J35">
        <v>0</v>
      </c>
    </row>
    <row r="36" spans="1:10" x14ac:dyDescent="0.35">
      <c r="A36" t="str">
        <f>B2&amp;C29&amp;D36</f>
        <v>DISTRIBUCION VOLUMEN X CRITERIO (kg ó litros).T.Alimentos TOTAL INGNORTE-CENTRO</v>
      </c>
      <c r="B36">
        <v>0</v>
      </c>
      <c r="C36">
        <v>0</v>
      </c>
      <c r="D36" t="s">
        <v>153</v>
      </c>
      <c r="E36">
        <v>9.1030746311340653</v>
      </c>
      <c r="F36">
        <v>12.201839442853107</v>
      </c>
      <c r="G36">
        <v>12.361584446904684</v>
      </c>
      <c r="I36">
        <v>0</v>
      </c>
      <c r="J36">
        <v>0</v>
      </c>
    </row>
    <row r="37" spans="1:10" x14ac:dyDescent="0.35">
      <c r="A37" t="str">
        <f>B2&amp;C29&amp;D37</f>
        <v>DISTRIBUCION VOLUMEN X CRITERIO (kg ó litros).T.Alimentos TOTAL INGNOROESTE</v>
      </c>
      <c r="B37">
        <v>0</v>
      </c>
      <c r="C37">
        <v>0</v>
      </c>
      <c r="D37" t="s">
        <v>154</v>
      </c>
      <c r="E37">
        <v>6.387674046619499</v>
      </c>
      <c r="F37">
        <v>7.822135176262762</v>
      </c>
      <c r="G37">
        <v>8.225708406737283</v>
      </c>
      <c r="I37">
        <v>0</v>
      </c>
      <c r="J37">
        <v>0</v>
      </c>
    </row>
    <row r="38" spans="1:10" x14ac:dyDescent="0.35">
      <c r="A38" t="str">
        <f>B2&amp;C29&amp;D38</f>
        <v>DISTRIBUCION VOLUMEN X CRITERIO (kg ó litros).T.Alimentos TOTAL ING&lt;2MIL</v>
      </c>
      <c r="B38">
        <v>0</v>
      </c>
      <c r="C38">
        <v>0</v>
      </c>
      <c r="D38" t="s">
        <v>29</v>
      </c>
      <c r="E38">
        <v>1.2771808077520752</v>
      </c>
      <c r="F38">
        <v>2.3861152020336744</v>
      </c>
      <c r="G38">
        <v>1.5531708321030702</v>
      </c>
      <c r="I38">
        <v>0</v>
      </c>
      <c r="J38">
        <v>0</v>
      </c>
    </row>
    <row r="39" spans="1:10" x14ac:dyDescent="0.35">
      <c r="A39" t="str">
        <f>B2&amp;C29&amp;D39</f>
        <v>DISTRIBUCION VOLUMEN X CRITERIO (kg ó litros).T.Alimentos TOTAL ING2-5MIL</v>
      </c>
      <c r="B39">
        <v>0</v>
      </c>
      <c r="C39">
        <v>0</v>
      </c>
      <c r="D39" t="s">
        <v>32</v>
      </c>
      <c r="E39">
        <v>4.6488822653482513</v>
      </c>
      <c r="F39">
        <v>7.0426404464005552</v>
      </c>
      <c r="G39">
        <v>6.7483379679244146</v>
      </c>
      <c r="I39">
        <v>0</v>
      </c>
      <c r="J39">
        <v>0</v>
      </c>
    </row>
    <row r="40" spans="1:10" x14ac:dyDescent="0.35">
      <c r="A40" t="str">
        <f>B2&amp;C29&amp;D40</f>
        <v>DISTRIBUCION VOLUMEN X CRITERIO (kg ó litros).T.Alimentos TOTAL ING5-10MIL</v>
      </c>
      <c r="B40">
        <v>0</v>
      </c>
      <c r="C40">
        <v>0</v>
      </c>
      <c r="D40" t="s">
        <v>34</v>
      </c>
      <c r="E40">
        <v>6.7261371439704982</v>
      </c>
      <c r="F40">
        <v>12.968368394526452</v>
      </c>
      <c r="G40">
        <v>7.8254637160422105</v>
      </c>
      <c r="I40">
        <v>0</v>
      </c>
      <c r="J40">
        <v>0</v>
      </c>
    </row>
    <row r="41" spans="1:10" x14ac:dyDescent="0.35">
      <c r="A41" t="str">
        <f>B2&amp;C29&amp;D41</f>
        <v>DISTRIBUCION VOLUMEN X CRITERIO (kg ó litros).T.Alimentos TOTAL ING10-30MIL</v>
      </c>
      <c r="B41">
        <v>0</v>
      </c>
      <c r="C41">
        <v>0</v>
      </c>
      <c r="D41" t="s">
        <v>36</v>
      </c>
      <c r="E41">
        <v>20.016970147198119</v>
      </c>
      <c r="F41">
        <v>13.118043092433625</v>
      </c>
      <c r="G41">
        <v>17.74472122895147</v>
      </c>
      <c r="I41">
        <v>0</v>
      </c>
      <c r="J41">
        <v>0</v>
      </c>
    </row>
    <row r="42" spans="1:10" x14ac:dyDescent="0.35">
      <c r="A42" t="str">
        <f>B2&amp;C29&amp;D42</f>
        <v>DISTRIBUCION VOLUMEN X CRITERIO (kg ó litros).T.Alimentos TOTAL ING30-100MIL</v>
      </c>
      <c r="B42">
        <v>0</v>
      </c>
      <c r="C42">
        <v>0</v>
      </c>
      <c r="D42" t="s">
        <v>38</v>
      </c>
      <c r="E42">
        <v>19.115083368479212</v>
      </c>
      <c r="F42">
        <v>20.332612501764867</v>
      </c>
      <c r="G42">
        <v>16.213622325883957</v>
      </c>
      <c r="I42">
        <v>0</v>
      </c>
      <c r="J42">
        <v>0</v>
      </c>
    </row>
    <row r="43" spans="1:10" x14ac:dyDescent="0.35">
      <c r="A43" t="str">
        <f>B2&amp;C29&amp;D43</f>
        <v>DISTRIBUCION VOLUMEN X CRITERIO (kg ó litros).T.Alimentos TOTAL ING100-200MIL</v>
      </c>
      <c r="B43">
        <v>0</v>
      </c>
      <c r="C43">
        <v>0</v>
      </c>
      <c r="D43" t="s">
        <v>40</v>
      </c>
      <c r="E43">
        <v>7.7026572404052596</v>
      </c>
      <c r="F43">
        <v>8.9693138999961004</v>
      </c>
      <c r="G43">
        <v>12.267396191259744</v>
      </c>
      <c r="I43">
        <v>0</v>
      </c>
      <c r="J43">
        <v>0</v>
      </c>
    </row>
    <row r="44" spans="1:10" x14ac:dyDescent="0.35">
      <c r="A44" t="str">
        <f>B2&amp;C29&amp;D44</f>
        <v>DISTRIBUCION VOLUMEN X CRITERIO (kg ó litros).T.Alimentos TOTAL ING200-500MIL</v>
      </c>
      <c r="B44">
        <v>0</v>
      </c>
      <c r="C44">
        <v>0</v>
      </c>
      <c r="D44" t="s">
        <v>42</v>
      </c>
      <c r="E44">
        <v>13.273999837340645</v>
      </c>
      <c r="F44">
        <v>12.252543291763253</v>
      </c>
      <c r="G44">
        <v>13.990628108879601</v>
      </c>
      <c r="I44">
        <v>0</v>
      </c>
      <c r="J44">
        <v>0</v>
      </c>
    </row>
    <row r="45" spans="1:10" x14ac:dyDescent="0.35">
      <c r="A45" t="str">
        <f>B2&amp;C29&amp;D45</f>
        <v>DISTRIBUCION VOLUMEN X CRITERIO (kg ó litros).T.Alimentos TOTAL ING&gt;500MIL</v>
      </c>
      <c r="B45">
        <v>0</v>
      </c>
      <c r="C45">
        <v>0</v>
      </c>
      <c r="D45" t="s">
        <v>44</v>
      </c>
      <c r="E45">
        <v>27.239086108721018</v>
      </c>
      <c r="F45">
        <v>22.930362685266793</v>
      </c>
      <c r="G45">
        <v>23.656657699472568</v>
      </c>
      <c r="I45">
        <v>0</v>
      </c>
      <c r="J45">
        <v>0</v>
      </c>
    </row>
    <row r="46" spans="1:10" x14ac:dyDescent="0.35">
      <c r="A46" t="str">
        <f>B2&amp;C29&amp;D46</f>
        <v>DISTRIBUCION VOLUMEN X CRITERIO (kg ó litros).T.Alimentos TOTAL INGDE 15 A 19 AÑOS</v>
      </c>
      <c r="B46">
        <v>0</v>
      </c>
      <c r="C46">
        <v>0</v>
      </c>
      <c r="D46" t="s">
        <v>155</v>
      </c>
      <c r="E46">
        <v>4.2301487509148874</v>
      </c>
      <c r="F46">
        <v>6.0858161300214135</v>
      </c>
      <c r="G46">
        <v>3.1677442384293477</v>
      </c>
      <c r="I46">
        <v>0</v>
      </c>
      <c r="J46">
        <v>0</v>
      </c>
    </row>
    <row r="47" spans="1:10" x14ac:dyDescent="0.35">
      <c r="A47" t="str">
        <f>B2&amp;C29&amp;D47</f>
        <v>DISTRIBUCION VOLUMEN X CRITERIO (kg ó litros).T.Alimentos TOTAL INGDE 20 A 24 AÑOS</v>
      </c>
      <c r="B47">
        <v>0</v>
      </c>
      <c r="C47">
        <v>0</v>
      </c>
      <c r="D47" t="s">
        <v>156</v>
      </c>
      <c r="E47">
        <v>6.7451014196405561</v>
      </c>
      <c r="F47">
        <v>7.6038202901305807</v>
      </c>
      <c r="G47">
        <v>6.3683846096865047</v>
      </c>
      <c r="I47">
        <v>0</v>
      </c>
      <c r="J47">
        <v>0</v>
      </c>
    </row>
    <row r="48" spans="1:10" x14ac:dyDescent="0.35">
      <c r="A48" t="str">
        <f>B2&amp;C29&amp;D48</f>
        <v>DISTRIBUCION VOLUMEN X CRITERIO (kg ó litros).T.Alimentos TOTAL INGDE 25 A 34 AÑOS</v>
      </c>
      <c r="B48">
        <v>0</v>
      </c>
      <c r="C48">
        <v>0</v>
      </c>
      <c r="D48" t="s">
        <v>157</v>
      </c>
      <c r="E48">
        <v>20.558693174547745</v>
      </c>
      <c r="F48">
        <v>13.073015014591199</v>
      </c>
      <c r="G48">
        <v>17.617558015799172</v>
      </c>
      <c r="I48">
        <v>0</v>
      </c>
      <c r="J48">
        <v>0</v>
      </c>
    </row>
    <row r="49" spans="1:10" x14ac:dyDescent="0.35">
      <c r="A49" t="str">
        <f>B2&amp;C29&amp;D49</f>
        <v>DISTRIBUCION VOLUMEN X CRITERIO (kg ó litros).T.Alimentos TOTAL INGDE 35 A 49 AÑOS</v>
      </c>
      <c r="B49">
        <v>0</v>
      </c>
      <c r="C49">
        <v>0</v>
      </c>
      <c r="D49" t="s">
        <v>158</v>
      </c>
      <c r="E49">
        <v>38.595900353558797</v>
      </c>
      <c r="F49">
        <v>39.67431529762144</v>
      </c>
      <c r="G49">
        <v>32.70678209101019</v>
      </c>
      <c r="I49">
        <v>0</v>
      </c>
      <c r="J49">
        <v>0</v>
      </c>
    </row>
    <row r="50" spans="1:10" x14ac:dyDescent="0.35">
      <c r="A50" t="str">
        <f>B2&amp;C29&amp;D50</f>
        <v>DISTRIBUCION VOLUMEN X CRITERIO (kg ó litros).T.Alimentos TOTAL INGDE 50 A 59 AÑOS</v>
      </c>
      <c r="B50">
        <v>0</v>
      </c>
      <c r="C50">
        <v>0</v>
      </c>
      <c r="D50" t="s">
        <v>159</v>
      </c>
      <c r="E50">
        <v>16.317041581243505</v>
      </c>
      <c r="F50">
        <v>20.727675665544531</v>
      </c>
      <c r="G50">
        <v>23.089338284232124</v>
      </c>
      <c r="I50">
        <v>0</v>
      </c>
      <c r="J50">
        <v>0</v>
      </c>
    </row>
    <row r="51" spans="1:10" x14ac:dyDescent="0.35">
      <c r="A51" t="str">
        <f>B2&amp;C29&amp;D51</f>
        <v>DISTRIBUCION VOLUMEN X CRITERIO (kg ó litros).T.Alimentos TOTAL INGDE 60 A 75 AÑOS</v>
      </c>
      <c r="B51">
        <v>0</v>
      </c>
      <c r="C51">
        <v>0</v>
      </c>
      <c r="D51" t="s">
        <v>160</v>
      </c>
      <c r="E51">
        <v>13.553112393451411</v>
      </c>
      <c r="F51">
        <v>12.835357264029481</v>
      </c>
      <c r="G51">
        <v>17.050190145140476</v>
      </c>
      <c r="I51">
        <v>0</v>
      </c>
      <c r="J51">
        <v>0</v>
      </c>
    </row>
    <row r="52" spans="1:10" x14ac:dyDescent="0.35">
      <c r="A52" t="str">
        <f>B2&amp;C29&amp;D52</f>
        <v>DISTRIBUCION VOLUMEN X CRITERIO (kg ó litros).T.Alimentos TOTAL INGALTA Y MEDIA ALTA</v>
      </c>
      <c r="B52">
        <v>0</v>
      </c>
      <c r="C52">
        <v>0</v>
      </c>
      <c r="D52" t="s">
        <v>161</v>
      </c>
      <c r="E52">
        <v>14.268213497839156</v>
      </c>
      <c r="F52">
        <v>19.075662512001866</v>
      </c>
      <c r="G52">
        <v>19.206597475982981</v>
      </c>
      <c r="I52">
        <v>0</v>
      </c>
      <c r="J52">
        <v>0</v>
      </c>
    </row>
    <row r="53" spans="1:10" x14ac:dyDescent="0.35">
      <c r="A53" t="str">
        <f>B2&amp;C29&amp;D53</f>
        <v>DISTRIBUCION VOLUMEN X CRITERIO (kg ó litros).T.Alimentos TOTAL INGMEDIA</v>
      </c>
      <c r="B53">
        <v>0</v>
      </c>
      <c r="C53">
        <v>0</v>
      </c>
      <c r="D53" t="s">
        <v>162</v>
      </c>
      <c r="E53">
        <v>24.254644601974437</v>
      </c>
      <c r="F53">
        <v>27.962156536718709</v>
      </c>
      <c r="G53">
        <v>27.719007224492429</v>
      </c>
      <c r="I53">
        <v>0</v>
      </c>
      <c r="J53">
        <v>0</v>
      </c>
    </row>
    <row r="54" spans="1:10" x14ac:dyDescent="0.35">
      <c r="A54" t="str">
        <f>B2&amp;C29&amp;D54</f>
        <v>DISTRIBUCION VOLUMEN X CRITERIO (kg ó litros).T.Alimentos TOTAL INGMEDIA BAJA</v>
      </c>
      <c r="B54">
        <v>0</v>
      </c>
      <c r="C54">
        <v>0</v>
      </c>
      <c r="D54" t="s">
        <v>163</v>
      </c>
      <c r="E54">
        <v>47.365647457450258</v>
      </c>
      <c r="F54">
        <v>39.938290749313701</v>
      </c>
      <c r="G54">
        <v>30.266011536638278</v>
      </c>
      <c r="I54">
        <v>0</v>
      </c>
      <c r="J54">
        <v>0</v>
      </c>
    </row>
    <row r="55" spans="1:10" x14ac:dyDescent="0.35">
      <c r="A55" t="str">
        <f>B2&amp;C29&amp;D55</f>
        <v>DISTRIBUCION VOLUMEN X CRITERIO (kg ó litros).T.Alimentos TOTAL INGBAJA</v>
      </c>
      <c r="B55">
        <v>0</v>
      </c>
      <c r="C55">
        <v>0</v>
      </c>
      <c r="D55" t="s">
        <v>164</v>
      </c>
      <c r="E55">
        <v>14.111491237485597</v>
      </c>
      <c r="F55">
        <v>13.023890359344776</v>
      </c>
      <c r="G55">
        <v>22.808382336457498</v>
      </c>
      <c r="I55">
        <v>0</v>
      </c>
      <c r="J55">
        <v>0</v>
      </c>
    </row>
    <row r="56" spans="1:10" x14ac:dyDescent="0.35">
      <c r="A56" t="str">
        <f>B2&amp;C56&amp;D56</f>
        <v>DISTRIBUCION VOLUMEN X CRITERIO (kg ó litros)Total BebidasT.ESPAÑA</v>
      </c>
      <c r="B56">
        <v>0</v>
      </c>
      <c r="C56" t="s">
        <v>15</v>
      </c>
      <c r="D56" t="s">
        <v>59</v>
      </c>
      <c r="E56">
        <v>100</v>
      </c>
      <c r="F56">
        <v>100</v>
      </c>
      <c r="G56">
        <v>100</v>
      </c>
      <c r="I56">
        <v>0</v>
      </c>
      <c r="J56">
        <v>0</v>
      </c>
    </row>
    <row r="57" spans="1:10" x14ac:dyDescent="0.35">
      <c r="A57" t="str">
        <f>B2&amp;C56&amp;D57</f>
        <v>DISTRIBUCION VOLUMEN X CRITERIO (kg ó litros)Total BebidasBCN AM</v>
      </c>
      <c r="B57">
        <v>0</v>
      </c>
      <c r="C57">
        <v>0</v>
      </c>
      <c r="D57" t="s">
        <v>147</v>
      </c>
      <c r="E57">
        <v>7.412058570979899</v>
      </c>
      <c r="F57">
        <v>11.118036354719225</v>
      </c>
      <c r="G57">
        <v>6.1981790591850876</v>
      </c>
      <c r="I57">
        <v>0</v>
      </c>
      <c r="J57">
        <v>0</v>
      </c>
    </row>
    <row r="58" spans="1:10" x14ac:dyDescent="0.35">
      <c r="A58" t="str">
        <f>B2&amp;C56&amp;D58</f>
        <v>DISTRIBUCION VOLUMEN X CRITERIO (kg ó litros)Total BebidasREST.CAT ARAGON</v>
      </c>
      <c r="B58">
        <v>0</v>
      </c>
      <c r="C58">
        <v>0</v>
      </c>
      <c r="D58" t="s">
        <v>148</v>
      </c>
      <c r="E58">
        <v>21.072849393483761</v>
      </c>
      <c r="F58">
        <v>22.523975624743244</v>
      </c>
      <c r="G58">
        <v>17.732078950202627</v>
      </c>
      <c r="I58">
        <v>0</v>
      </c>
      <c r="J58">
        <v>0</v>
      </c>
    </row>
    <row r="59" spans="1:10" x14ac:dyDescent="0.35">
      <c r="A59" t="str">
        <f>B2&amp;C56&amp;D59</f>
        <v>DISTRIBUCION VOLUMEN X CRITERIO (kg ó litros)Total BebidasLEVANTE</v>
      </c>
      <c r="B59">
        <v>0</v>
      </c>
      <c r="C59">
        <v>0</v>
      </c>
      <c r="D59" t="s">
        <v>149</v>
      </c>
      <c r="E59">
        <v>12.069367206540152</v>
      </c>
      <c r="F59">
        <v>15.672853956309913</v>
      </c>
      <c r="G59">
        <v>12.932851317773672</v>
      </c>
      <c r="I59">
        <v>0</v>
      </c>
      <c r="J59">
        <v>0</v>
      </c>
    </row>
    <row r="60" spans="1:10" x14ac:dyDescent="0.35">
      <c r="A60" t="str">
        <f>B2&amp;C56&amp;D60</f>
        <v>DISTRIBUCION VOLUMEN X CRITERIO (kg ó litros)Total BebidasANDALUCIA</v>
      </c>
      <c r="B60">
        <v>0</v>
      </c>
      <c r="C60">
        <v>0</v>
      </c>
      <c r="D60" t="s">
        <v>150</v>
      </c>
      <c r="E60">
        <v>19.984731649196121</v>
      </c>
      <c r="F60">
        <v>15.97511275632035</v>
      </c>
      <c r="G60">
        <v>21.276793008107408</v>
      </c>
      <c r="I60">
        <v>0</v>
      </c>
      <c r="J60">
        <v>0</v>
      </c>
    </row>
    <row r="61" spans="1:10" x14ac:dyDescent="0.35">
      <c r="A61" t="str">
        <f>B2&amp;C56&amp;D61</f>
        <v>DISTRIBUCION VOLUMEN X CRITERIO (kg ó litros)Total BebidasMDD AM</v>
      </c>
      <c r="B61">
        <v>0</v>
      </c>
      <c r="C61">
        <v>0</v>
      </c>
      <c r="D61" t="s">
        <v>151</v>
      </c>
      <c r="E61">
        <v>12.143239506359322</v>
      </c>
      <c r="F61">
        <v>8.4574282246014612</v>
      </c>
      <c r="G61">
        <v>9.773600581518787</v>
      </c>
      <c r="I61">
        <v>0</v>
      </c>
      <c r="J61">
        <v>0</v>
      </c>
    </row>
    <row r="62" spans="1:10" x14ac:dyDescent="0.35">
      <c r="A62" t="str">
        <f>B2&amp;C56&amp;D62</f>
        <v>DISTRIBUCION VOLUMEN X CRITERIO (kg ó litros)Total BebidasRTO CENTRO</v>
      </c>
      <c r="B62">
        <v>0</v>
      </c>
      <c r="C62">
        <v>0</v>
      </c>
      <c r="D62" t="s">
        <v>152</v>
      </c>
      <c r="E62">
        <v>6.1811803917794732</v>
      </c>
      <c r="F62">
        <v>4.5050003663636113</v>
      </c>
      <c r="G62">
        <v>6.6819836440906668</v>
      </c>
      <c r="I62">
        <v>0</v>
      </c>
      <c r="J62">
        <v>0</v>
      </c>
    </row>
    <row r="63" spans="1:10" x14ac:dyDescent="0.35">
      <c r="A63" t="str">
        <f>B2&amp;C56&amp;D63</f>
        <v>DISTRIBUCION VOLUMEN X CRITERIO (kg ó litros)Total BebidasNORTE-CENTRO</v>
      </c>
      <c r="B63">
        <v>0</v>
      </c>
      <c r="C63">
        <v>0</v>
      </c>
      <c r="D63" t="s">
        <v>153</v>
      </c>
      <c r="E63">
        <v>11.604492658935984</v>
      </c>
      <c r="F63">
        <v>10.102092593646903</v>
      </c>
      <c r="G63">
        <v>11.852030917507722</v>
      </c>
      <c r="I63">
        <v>0</v>
      </c>
      <c r="J63">
        <v>0</v>
      </c>
    </row>
    <row r="64" spans="1:10" x14ac:dyDescent="0.35">
      <c r="A64" t="str">
        <f>B2&amp;C56&amp;D64</f>
        <v>DISTRIBUCION VOLUMEN X CRITERIO (kg ó litros)Total BebidasNOROESTE</v>
      </c>
      <c r="B64">
        <v>0</v>
      </c>
      <c r="C64">
        <v>0</v>
      </c>
      <c r="D64" t="s">
        <v>154</v>
      </c>
      <c r="E64">
        <v>9.5320796355548083</v>
      </c>
      <c r="F64">
        <v>11.64550215579542</v>
      </c>
      <c r="G64">
        <v>13.552477238562718</v>
      </c>
      <c r="I64">
        <v>0</v>
      </c>
      <c r="J64">
        <v>0</v>
      </c>
    </row>
    <row r="65" spans="1:10" x14ac:dyDescent="0.35">
      <c r="A65" t="str">
        <f>B2&amp;C56&amp;D65</f>
        <v>DISTRIBUCION VOLUMEN X CRITERIO (kg ó litros)Total Bebidas&lt;2MIL</v>
      </c>
      <c r="B65">
        <v>0</v>
      </c>
      <c r="C65">
        <v>0</v>
      </c>
      <c r="D65" t="s">
        <v>29</v>
      </c>
      <c r="E65">
        <v>2.3011781650982788</v>
      </c>
      <c r="F65">
        <v>2.1196598027162308</v>
      </c>
      <c r="G65">
        <v>0.84139040673821863</v>
      </c>
      <c r="I65">
        <v>0</v>
      </c>
      <c r="J65">
        <v>0</v>
      </c>
    </row>
    <row r="66" spans="1:10" x14ac:dyDescent="0.35">
      <c r="A66" t="str">
        <f>B2&amp;C56&amp;D66</f>
        <v>DISTRIBUCION VOLUMEN X CRITERIO (kg ó litros)Total Bebidas2-5MIL</v>
      </c>
      <c r="B66">
        <v>0</v>
      </c>
      <c r="C66">
        <v>0</v>
      </c>
      <c r="D66" t="s">
        <v>32</v>
      </c>
      <c r="E66">
        <v>6.1551042948582779</v>
      </c>
      <c r="F66">
        <v>6.4343918287452952</v>
      </c>
      <c r="G66">
        <v>6.5249142341274187</v>
      </c>
      <c r="I66">
        <v>0</v>
      </c>
      <c r="J66">
        <v>0</v>
      </c>
    </row>
    <row r="67" spans="1:10" x14ac:dyDescent="0.35">
      <c r="A67" t="str">
        <f>B2&amp;C56&amp;D67</f>
        <v>DISTRIBUCION VOLUMEN X CRITERIO (kg ó litros)Total Bebidas5-10MIL</v>
      </c>
      <c r="B67">
        <v>0</v>
      </c>
      <c r="C67">
        <v>0</v>
      </c>
      <c r="D67" t="s">
        <v>34</v>
      </c>
      <c r="E67">
        <v>9.7860178890462866</v>
      </c>
      <c r="F67">
        <v>11.043322546841733</v>
      </c>
      <c r="G67">
        <v>10.673685564693749</v>
      </c>
      <c r="I67">
        <v>0</v>
      </c>
      <c r="J67">
        <v>0</v>
      </c>
    </row>
    <row r="68" spans="1:10" x14ac:dyDescent="0.35">
      <c r="A68" t="str">
        <f>B2&amp;C56&amp;D68</f>
        <v>DISTRIBUCION VOLUMEN X CRITERIO (kg ó litros)Total Bebidas10-30MIL</v>
      </c>
      <c r="B68">
        <v>0</v>
      </c>
      <c r="C68">
        <v>0</v>
      </c>
      <c r="D68" t="s">
        <v>36</v>
      </c>
      <c r="E68">
        <v>24.397020871297592</v>
      </c>
      <c r="F68">
        <v>20.256421449900692</v>
      </c>
      <c r="G68">
        <v>23.987859799459187</v>
      </c>
      <c r="I68">
        <v>0</v>
      </c>
      <c r="J68">
        <v>0</v>
      </c>
    </row>
    <row r="69" spans="1:10" x14ac:dyDescent="0.35">
      <c r="A69" t="str">
        <f>B2&amp;C56&amp;D69</f>
        <v>DISTRIBUCION VOLUMEN X CRITERIO (kg ó litros)Total Bebidas30-100MIL</v>
      </c>
      <c r="B69">
        <v>0</v>
      </c>
      <c r="C69">
        <v>0</v>
      </c>
      <c r="D69" t="s">
        <v>38</v>
      </c>
      <c r="E69">
        <v>15.251245878713318</v>
      </c>
      <c r="F69">
        <v>17.391707364663304</v>
      </c>
      <c r="G69">
        <v>19.691538099391209</v>
      </c>
      <c r="I69">
        <v>0</v>
      </c>
      <c r="J69">
        <v>0</v>
      </c>
    </row>
    <row r="70" spans="1:10" x14ac:dyDescent="0.35">
      <c r="A70" t="str">
        <f>B2&amp;C56&amp;D70</f>
        <v>DISTRIBUCION VOLUMEN X CRITERIO (kg ó litros)Total Bebidas100-200MIL</v>
      </c>
      <c r="B70">
        <v>0</v>
      </c>
      <c r="C70">
        <v>0</v>
      </c>
      <c r="D70" t="s">
        <v>40</v>
      </c>
      <c r="E70">
        <v>9.1532953655445901</v>
      </c>
      <c r="F70">
        <v>6.8891093202978162</v>
      </c>
      <c r="G70">
        <v>7.8625262285259012</v>
      </c>
      <c r="I70">
        <v>0</v>
      </c>
      <c r="J70">
        <v>0</v>
      </c>
    </row>
    <row r="71" spans="1:10" x14ac:dyDescent="0.35">
      <c r="A71" t="str">
        <f>B2&amp;C56&amp;D71</f>
        <v>DISTRIBUCION VOLUMEN X CRITERIO (kg ó litros)Total Bebidas200-500MIL</v>
      </c>
      <c r="B71">
        <v>0</v>
      </c>
      <c r="C71">
        <v>0</v>
      </c>
      <c r="D71" t="s">
        <v>42</v>
      </c>
      <c r="E71">
        <v>12.498169704890959</v>
      </c>
      <c r="F71">
        <v>12.90723542606605</v>
      </c>
      <c r="G71">
        <v>10.038797480219737</v>
      </c>
      <c r="I71">
        <v>0</v>
      </c>
      <c r="J71">
        <v>0</v>
      </c>
    </row>
    <row r="72" spans="1:10" x14ac:dyDescent="0.35">
      <c r="A72" t="str">
        <f>B2&amp;C56&amp;D72</f>
        <v>DISTRIBUCION VOLUMEN X CRITERIO (kg ó litros)Total Bebidas&gt;500MIL</v>
      </c>
      <c r="B72">
        <v>0</v>
      </c>
      <c r="C72">
        <v>0</v>
      </c>
      <c r="D72" t="s">
        <v>44</v>
      </c>
      <c r="E72">
        <v>20.457968242711498</v>
      </c>
      <c r="F72">
        <v>22.958153582492287</v>
      </c>
      <c r="G72">
        <v>20.379278437442753</v>
      </c>
      <c r="I72">
        <v>0</v>
      </c>
      <c r="J72">
        <v>0</v>
      </c>
    </row>
    <row r="73" spans="1:10" x14ac:dyDescent="0.35">
      <c r="A73" t="str">
        <f>B2&amp;C56&amp;D73</f>
        <v>DISTRIBUCION VOLUMEN X CRITERIO (kg ó litros)Total BebidasDE 15 A 19 AÑOS</v>
      </c>
      <c r="B73">
        <v>0</v>
      </c>
      <c r="C73">
        <v>0</v>
      </c>
      <c r="D73" t="s">
        <v>155</v>
      </c>
      <c r="E73">
        <v>5.275304573512277</v>
      </c>
      <c r="F73">
        <v>7.2715859308323747</v>
      </c>
      <c r="G73">
        <v>2.010906047266884</v>
      </c>
      <c r="I73">
        <v>0</v>
      </c>
      <c r="J73">
        <v>0</v>
      </c>
    </row>
    <row r="74" spans="1:10" x14ac:dyDescent="0.35">
      <c r="A74" t="str">
        <f>B2&amp;C56&amp;D74</f>
        <v>DISTRIBUCION VOLUMEN X CRITERIO (kg ó litros)Total BebidasDE 20 A 24 AÑOS</v>
      </c>
      <c r="B74">
        <v>0</v>
      </c>
      <c r="C74">
        <v>0</v>
      </c>
      <c r="D74" t="s">
        <v>156</v>
      </c>
      <c r="E74">
        <v>9.5567884823086224</v>
      </c>
      <c r="F74">
        <v>3.2932820561710279</v>
      </c>
      <c r="G74">
        <v>5.3885947615888519</v>
      </c>
      <c r="I74">
        <v>0</v>
      </c>
      <c r="J74">
        <v>0</v>
      </c>
    </row>
    <row r="75" spans="1:10" x14ac:dyDescent="0.35">
      <c r="A75" t="str">
        <f>B2&amp;C56&amp;D75</f>
        <v>DISTRIBUCION VOLUMEN X CRITERIO (kg ó litros)Total BebidasDE 25 A 34 AÑOS</v>
      </c>
      <c r="B75">
        <v>0</v>
      </c>
      <c r="C75">
        <v>0</v>
      </c>
      <c r="D75" t="s">
        <v>157</v>
      </c>
      <c r="E75">
        <v>13.631538011074209</v>
      </c>
      <c r="F75">
        <v>9.2671497314967333</v>
      </c>
      <c r="G75">
        <v>9.7141362248616616</v>
      </c>
      <c r="I75">
        <v>0</v>
      </c>
      <c r="J75">
        <v>0</v>
      </c>
    </row>
    <row r="76" spans="1:10" x14ac:dyDescent="0.35">
      <c r="A76" t="str">
        <f>B2&amp;C56&amp;D76</f>
        <v>DISTRIBUCION VOLUMEN X CRITERIO (kg ó litros)Total BebidasDE 35 A 49 AÑOS</v>
      </c>
      <c r="B76">
        <v>0</v>
      </c>
      <c r="C76">
        <v>0</v>
      </c>
      <c r="D76" t="s">
        <v>158</v>
      </c>
      <c r="E76">
        <v>25.98293993332355</v>
      </c>
      <c r="F76">
        <v>29.167579562343494</v>
      </c>
      <c r="G76">
        <v>32.114541792417874</v>
      </c>
      <c r="I76">
        <v>0</v>
      </c>
      <c r="J76">
        <v>0</v>
      </c>
    </row>
    <row r="77" spans="1:10" x14ac:dyDescent="0.35">
      <c r="A77" t="str">
        <f>B2&amp;C56&amp;D77</f>
        <v>DISTRIBUCION VOLUMEN X CRITERIO (kg ó litros)Total BebidasDE 50 A 59 AÑOS</v>
      </c>
      <c r="B77">
        <v>0</v>
      </c>
      <c r="C77">
        <v>0</v>
      </c>
      <c r="D77" t="s">
        <v>159</v>
      </c>
      <c r="E77">
        <v>26.654278967761286</v>
      </c>
      <c r="F77">
        <v>26.40569940035644</v>
      </c>
      <c r="G77">
        <v>31.981303777652411</v>
      </c>
      <c r="I77">
        <v>0</v>
      </c>
      <c r="J77">
        <v>0</v>
      </c>
    </row>
    <row r="78" spans="1:10" x14ac:dyDescent="0.35">
      <c r="A78" t="str">
        <f>B2&amp;C56&amp;D78</f>
        <v>DISTRIBUCION VOLUMEN X CRITERIO (kg ó litros)Total BebidasDE 60 A 75 AÑOS</v>
      </c>
      <c r="B78">
        <v>0</v>
      </c>
      <c r="C78">
        <v>0</v>
      </c>
      <c r="D78" t="s">
        <v>160</v>
      </c>
      <c r="E78">
        <v>18.899148819086513</v>
      </c>
      <c r="F78">
        <v>24.59470312425719</v>
      </c>
      <c r="G78">
        <v>18.790511818171023</v>
      </c>
      <c r="I78">
        <v>0</v>
      </c>
      <c r="J78">
        <v>0</v>
      </c>
    </row>
    <row r="79" spans="1:10" x14ac:dyDescent="0.35">
      <c r="A79" t="str">
        <f>B2&amp;C56&amp;D79</f>
        <v>DISTRIBUCION VOLUMEN X CRITERIO (kg ó litros)Total BebidasALTA Y MEDIA ALTA</v>
      </c>
      <c r="B79">
        <v>0</v>
      </c>
      <c r="C79">
        <v>0</v>
      </c>
      <c r="D79" t="s">
        <v>161</v>
      </c>
      <c r="E79">
        <v>19.558489936492503</v>
      </c>
      <c r="F79">
        <v>23.589984128614486</v>
      </c>
      <c r="G79">
        <v>19.819325287670218</v>
      </c>
      <c r="I79">
        <v>0</v>
      </c>
      <c r="J79">
        <v>0</v>
      </c>
    </row>
    <row r="80" spans="1:10" x14ac:dyDescent="0.35">
      <c r="A80" t="str">
        <f>B2&amp;C56&amp;D80</f>
        <v>DISTRIBUCION VOLUMEN X CRITERIO (kg ó litros)Total BebidasMEDIA</v>
      </c>
      <c r="B80">
        <v>0</v>
      </c>
      <c r="C80">
        <v>0</v>
      </c>
      <c r="D80" t="s">
        <v>162</v>
      </c>
      <c r="E80">
        <v>23.15591472523144</v>
      </c>
      <c r="F80">
        <v>27.961384389526721</v>
      </c>
      <c r="G80">
        <v>29.233825896905252</v>
      </c>
      <c r="I80">
        <v>0</v>
      </c>
      <c r="J80">
        <v>0</v>
      </c>
    </row>
    <row r="81" spans="1:10" x14ac:dyDescent="0.35">
      <c r="A81" t="str">
        <f>B2&amp;C56&amp;D81</f>
        <v>DISTRIBUCION VOLUMEN X CRITERIO (kg ó litros)Total BebidasMEDIA BAJA</v>
      </c>
      <c r="B81">
        <v>0</v>
      </c>
      <c r="C81">
        <v>0</v>
      </c>
      <c r="D81" t="s">
        <v>163</v>
      </c>
      <c r="E81">
        <v>38.040456676638904</v>
      </c>
      <c r="F81">
        <v>37.138750160873606</v>
      </c>
      <c r="G81">
        <v>24.473620853941178</v>
      </c>
      <c r="I81">
        <v>0</v>
      </c>
      <c r="J81">
        <v>0</v>
      </c>
    </row>
    <row r="82" spans="1:10" x14ac:dyDescent="0.35">
      <c r="A82" t="str">
        <f>B2&amp;C56&amp;D82</f>
        <v>DISTRIBUCION VOLUMEN X CRITERIO (kg ó litros)Total BebidasBAJA</v>
      </c>
      <c r="B82">
        <v>0</v>
      </c>
      <c r="C82">
        <v>0</v>
      </c>
      <c r="D82" t="s">
        <v>164</v>
      </c>
      <c r="E82">
        <v>19.245140927704124</v>
      </c>
      <c r="F82">
        <v>11.309882837486665</v>
      </c>
      <c r="G82">
        <v>26.473221757989801</v>
      </c>
      <c r="I82">
        <v>0</v>
      </c>
      <c r="J82">
        <v>0</v>
      </c>
    </row>
    <row r="83" spans="1:10" x14ac:dyDescent="0.35">
      <c r="A83" t="str">
        <f>B2&amp;C83&amp;D83</f>
        <v>DISTRIBUCION VOLUMEN X CRITERIO (kg ó litros)Total Bebidas FriasT.ESPAÑA</v>
      </c>
      <c r="B83">
        <v>0</v>
      </c>
      <c r="C83" t="s">
        <v>16</v>
      </c>
      <c r="D83" t="s">
        <v>59</v>
      </c>
      <c r="E83">
        <v>100</v>
      </c>
      <c r="F83">
        <v>100</v>
      </c>
      <c r="G83">
        <v>100</v>
      </c>
      <c r="I83">
        <v>0</v>
      </c>
      <c r="J83">
        <v>0</v>
      </c>
    </row>
    <row r="84" spans="1:10" x14ac:dyDescent="0.35">
      <c r="A84" t="str">
        <f>B2&amp;C83&amp;D84</f>
        <v>DISTRIBUCION VOLUMEN X CRITERIO (kg ó litros)Total Bebidas FriasBCN AM</v>
      </c>
      <c r="B84">
        <v>0</v>
      </c>
      <c r="C84">
        <v>0</v>
      </c>
      <c r="D84" t="s">
        <v>147</v>
      </c>
      <c r="E84">
        <v>7.6420123327592888</v>
      </c>
      <c r="F84">
        <v>11.552516560737098</v>
      </c>
      <c r="G84">
        <v>6.3239547232783009</v>
      </c>
      <c r="I84">
        <v>0</v>
      </c>
      <c r="J84">
        <v>0</v>
      </c>
    </row>
    <row r="85" spans="1:10" x14ac:dyDescent="0.35">
      <c r="A85" t="str">
        <f>B2&amp;C83&amp;D85</f>
        <v>DISTRIBUCION VOLUMEN X CRITERIO (kg ó litros)Total Bebidas FriasREST.CAT ARAGON</v>
      </c>
      <c r="B85">
        <v>0</v>
      </c>
      <c r="C85">
        <v>0</v>
      </c>
      <c r="D85" t="s">
        <v>148</v>
      </c>
      <c r="E85">
        <v>21.211348969779969</v>
      </c>
      <c r="F85">
        <v>22.332875264320137</v>
      </c>
      <c r="G85">
        <v>16.72108486821352</v>
      </c>
      <c r="I85">
        <v>0</v>
      </c>
      <c r="J85">
        <v>0</v>
      </c>
    </row>
    <row r="86" spans="1:10" x14ac:dyDescent="0.35">
      <c r="A86" t="str">
        <f>B2&amp;C83&amp;D86</f>
        <v>DISTRIBUCION VOLUMEN X CRITERIO (kg ó litros)Total Bebidas FriasLEVANTE</v>
      </c>
      <c r="B86">
        <v>0</v>
      </c>
      <c r="C86">
        <v>0</v>
      </c>
      <c r="D86" t="s">
        <v>149</v>
      </c>
      <c r="E86">
        <v>12.520322985531104</v>
      </c>
      <c r="F86">
        <v>16.329580705285014</v>
      </c>
      <c r="G86">
        <v>13.572985374118096</v>
      </c>
      <c r="I86">
        <v>0</v>
      </c>
      <c r="J86">
        <v>0</v>
      </c>
    </row>
    <row r="87" spans="1:10" x14ac:dyDescent="0.35">
      <c r="A87" t="str">
        <f>B2&amp;C83&amp;D87</f>
        <v>DISTRIBUCION VOLUMEN X CRITERIO (kg ó litros)Total Bebidas FriasANDALUCIA</v>
      </c>
      <c r="B87">
        <v>0</v>
      </c>
      <c r="C87">
        <v>0</v>
      </c>
      <c r="D87" t="s">
        <v>150</v>
      </c>
      <c r="E87">
        <v>19.585286861312063</v>
      </c>
      <c r="F87">
        <v>15.403821370447822</v>
      </c>
      <c r="G87">
        <v>21.283820826477122</v>
      </c>
      <c r="I87">
        <v>0</v>
      </c>
      <c r="J87">
        <v>0</v>
      </c>
    </row>
    <row r="88" spans="1:10" x14ac:dyDescent="0.35">
      <c r="A88" t="str">
        <f>B2&amp;C83&amp;D88</f>
        <v>DISTRIBUCION VOLUMEN X CRITERIO (kg ó litros)Total Bebidas FriasMDD AM</v>
      </c>
      <c r="B88">
        <v>0</v>
      </c>
      <c r="C88">
        <v>0</v>
      </c>
      <c r="D88" t="s">
        <v>151</v>
      </c>
      <c r="E88">
        <v>12.004236675881174</v>
      </c>
      <c r="F88">
        <v>8.5364844457385249</v>
      </c>
      <c r="G88">
        <v>9.8344832799694064</v>
      </c>
      <c r="I88">
        <v>0</v>
      </c>
      <c r="J88">
        <v>0</v>
      </c>
    </row>
    <row r="89" spans="1:10" x14ac:dyDescent="0.35">
      <c r="A89" t="str">
        <f>B2&amp;C83&amp;D89</f>
        <v>DISTRIBUCION VOLUMEN X CRITERIO (kg ó litros)Total Bebidas FriasRTO CENTRO</v>
      </c>
      <c r="B89">
        <v>0</v>
      </c>
      <c r="C89">
        <v>0</v>
      </c>
      <c r="D89" t="s">
        <v>152</v>
      </c>
      <c r="E89">
        <v>6.3993773214729393</v>
      </c>
      <c r="F89">
        <v>4.5158527940940889</v>
      </c>
      <c r="G89">
        <v>6.8457431295467774</v>
      </c>
      <c r="I89">
        <v>0</v>
      </c>
      <c r="J89">
        <v>0</v>
      </c>
    </row>
    <row r="90" spans="1:10" x14ac:dyDescent="0.35">
      <c r="A90" t="str">
        <f>B2&amp;C83&amp;D90</f>
        <v>DISTRIBUCION VOLUMEN X CRITERIO (kg ó litros)Total Bebidas FriasNORTE-CENTRO</v>
      </c>
      <c r="B90">
        <v>0</v>
      </c>
      <c r="C90">
        <v>0</v>
      </c>
      <c r="D90" t="s">
        <v>153</v>
      </c>
      <c r="E90">
        <v>11.838176037734051</v>
      </c>
      <c r="F90">
        <v>10.423938404345639</v>
      </c>
      <c r="G90">
        <v>12.370373101928124</v>
      </c>
      <c r="I90">
        <v>0</v>
      </c>
      <c r="J90">
        <v>0</v>
      </c>
    </row>
    <row r="91" spans="1:10" x14ac:dyDescent="0.35">
      <c r="A91" t="str">
        <f>B2&amp;C83&amp;D91</f>
        <v>DISTRIBUCION VOLUMEN X CRITERIO (kg ó litros)Total Bebidas FriasNOROESTE</v>
      </c>
      <c r="B91">
        <v>0</v>
      </c>
      <c r="C91">
        <v>0</v>
      </c>
      <c r="D91" t="s">
        <v>154</v>
      </c>
      <c r="E91">
        <v>8.7992376470328821</v>
      </c>
      <c r="F91">
        <v>10.904933365457158</v>
      </c>
      <c r="G91">
        <v>13.047548653648173</v>
      </c>
      <c r="I91">
        <v>0</v>
      </c>
      <c r="J91">
        <v>0</v>
      </c>
    </row>
    <row r="92" spans="1:10" x14ac:dyDescent="0.35">
      <c r="A92" t="str">
        <f>B2&amp;C83&amp;D92</f>
        <v>DISTRIBUCION VOLUMEN X CRITERIO (kg ó litros)Total Bebidas Frias&lt;2MIL</v>
      </c>
      <c r="B92">
        <v>0</v>
      </c>
      <c r="C92">
        <v>0</v>
      </c>
      <c r="D92" t="s">
        <v>29</v>
      </c>
      <c r="E92">
        <v>2.34167769243725</v>
      </c>
      <c r="F92">
        <v>2.1677014007876405</v>
      </c>
      <c r="G92">
        <v>0.88131571887813653</v>
      </c>
      <c r="I92">
        <v>0</v>
      </c>
      <c r="J92">
        <v>0</v>
      </c>
    </row>
    <row r="93" spans="1:10" x14ac:dyDescent="0.35">
      <c r="A93" t="str">
        <f>B2&amp;C83&amp;D93</f>
        <v>DISTRIBUCION VOLUMEN X CRITERIO (kg ó litros)Total Bebidas Frias2-5MIL</v>
      </c>
      <c r="B93">
        <v>0</v>
      </c>
      <c r="C93">
        <v>0</v>
      </c>
      <c r="D93" t="s">
        <v>32</v>
      </c>
      <c r="E93">
        <v>6.4246669323694148</v>
      </c>
      <c r="F93">
        <v>6.6775187004950984</v>
      </c>
      <c r="G93">
        <v>6.8846698536455486</v>
      </c>
      <c r="I93">
        <v>0</v>
      </c>
      <c r="J93">
        <v>0</v>
      </c>
    </row>
    <row r="94" spans="1:10" x14ac:dyDescent="0.35">
      <c r="A94" t="str">
        <f>B2&amp;C83&amp;D94</f>
        <v>DISTRIBUCION VOLUMEN X CRITERIO (kg ó litros)Total Bebidas Frias5-10MIL</v>
      </c>
      <c r="B94">
        <v>0</v>
      </c>
      <c r="C94">
        <v>0</v>
      </c>
      <c r="D94" t="s">
        <v>34</v>
      </c>
      <c r="E94">
        <v>10.206283065596606</v>
      </c>
      <c r="F94">
        <v>11.511247743283187</v>
      </c>
      <c r="G94">
        <v>10.996273661529402</v>
      </c>
      <c r="I94">
        <v>0</v>
      </c>
      <c r="J94">
        <v>0</v>
      </c>
    </row>
    <row r="95" spans="1:10" x14ac:dyDescent="0.35">
      <c r="A95" t="str">
        <f>B2&amp;C83&amp;D95</f>
        <v>DISTRIBUCION VOLUMEN X CRITERIO (kg ó litros)Total Bebidas Frias10-30MIL</v>
      </c>
      <c r="B95">
        <v>0</v>
      </c>
      <c r="C95">
        <v>0</v>
      </c>
      <c r="D95" t="s">
        <v>36</v>
      </c>
      <c r="E95">
        <v>24.689641850353528</v>
      </c>
      <c r="F95">
        <v>20.647987487017243</v>
      </c>
      <c r="G95">
        <v>24.23724474518346</v>
      </c>
      <c r="I95">
        <v>0</v>
      </c>
      <c r="J95">
        <v>0</v>
      </c>
    </row>
    <row r="96" spans="1:10" x14ac:dyDescent="0.35">
      <c r="A96" t="str">
        <f>B2&amp;C83&amp;D96</f>
        <v>DISTRIBUCION VOLUMEN X CRITERIO (kg ó litros)Total Bebidas Frias30-100MIL</v>
      </c>
      <c r="B96">
        <v>0</v>
      </c>
      <c r="C96">
        <v>0</v>
      </c>
      <c r="D96" t="s">
        <v>38</v>
      </c>
      <c r="E96">
        <v>14.659003751573399</v>
      </c>
      <c r="F96">
        <v>16.338263107005304</v>
      </c>
      <c r="G96">
        <v>19.735909594786069</v>
      </c>
      <c r="I96">
        <v>0</v>
      </c>
      <c r="J96">
        <v>0</v>
      </c>
    </row>
    <row r="97" spans="1:10" x14ac:dyDescent="0.35">
      <c r="A97" t="str">
        <f>B2&amp;C83&amp;D97</f>
        <v>DISTRIBUCION VOLUMEN X CRITERIO (kg ó litros)Total Bebidas Frias100-200MIL</v>
      </c>
      <c r="B97">
        <v>0</v>
      </c>
      <c r="C97">
        <v>0</v>
      </c>
      <c r="D97" t="s">
        <v>40</v>
      </c>
      <c r="E97">
        <v>8.8643710298046781</v>
      </c>
      <c r="F97">
        <v>6.4237520401456152</v>
      </c>
      <c r="G97">
        <v>7.7234904499653272</v>
      </c>
      <c r="I97">
        <v>0</v>
      </c>
      <c r="J97">
        <v>0</v>
      </c>
    </row>
    <row r="98" spans="1:10" x14ac:dyDescent="0.35">
      <c r="A98" t="str">
        <f>B2&amp;C83&amp;D98</f>
        <v>DISTRIBUCION VOLUMEN X CRITERIO (kg ó litros)Total Bebidas Frias200-500MIL</v>
      </c>
      <c r="B98">
        <v>0</v>
      </c>
      <c r="C98">
        <v>0</v>
      </c>
      <c r="D98" t="s">
        <v>42</v>
      </c>
      <c r="E98">
        <v>12.830923757173476</v>
      </c>
      <c r="F98">
        <v>13.511798109666575</v>
      </c>
      <c r="G98">
        <v>10.383331568778662</v>
      </c>
      <c r="I98">
        <v>0</v>
      </c>
      <c r="J98">
        <v>0</v>
      </c>
    </row>
    <row r="99" spans="1:10" x14ac:dyDescent="0.35">
      <c r="A99" t="str">
        <f>B2&amp;C83&amp;D99</f>
        <v>DISTRIBUCION VOLUMEN X CRITERIO (kg ó litros)Total Bebidas Frias&gt;500MIL</v>
      </c>
      <c r="B99">
        <v>0</v>
      </c>
      <c r="C99">
        <v>0</v>
      </c>
      <c r="D99" t="s">
        <v>44</v>
      </c>
      <c r="E99">
        <v>19.983432319156016</v>
      </c>
      <c r="F99">
        <v>22.721732946190105</v>
      </c>
      <c r="G99">
        <v>19.157753891745447</v>
      </c>
      <c r="I99">
        <v>0</v>
      </c>
      <c r="J99">
        <v>0</v>
      </c>
    </row>
    <row r="100" spans="1:10" x14ac:dyDescent="0.35">
      <c r="A100" t="str">
        <f>B2&amp;C83&amp;D100</f>
        <v>DISTRIBUCION VOLUMEN X CRITERIO (kg ó litros)Total Bebidas FriasDE 15 A 19 AÑOS</v>
      </c>
      <c r="B100">
        <v>0</v>
      </c>
      <c r="C100">
        <v>0</v>
      </c>
      <c r="D100" t="s">
        <v>155</v>
      </c>
      <c r="E100">
        <v>5.3185035124563553</v>
      </c>
      <c r="F100">
        <v>7.5613285922263005</v>
      </c>
      <c r="G100">
        <v>2.1072663913534475</v>
      </c>
      <c r="I100">
        <v>0</v>
      </c>
      <c r="J100">
        <v>0</v>
      </c>
    </row>
    <row r="101" spans="1:10" x14ac:dyDescent="0.35">
      <c r="A101" t="str">
        <f>B2&amp;C83&amp;D101</f>
        <v>DISTRIBUCION VOLUMEN X CRITERIO (kg ó litros)Total Bebidas FriasDE 20 A 24 AÑOS</v>
      </c>
      <c r="B101">
        <v>0</v>
      </c>
      <c r="C101">
        <v>0</v>
      </c>
      <c r="D101" t="s">
        <v>156</v>
      </c>
      <c r="E101">
        <v>9.9778251008883085</v>
      </c>
      <c r="F101">
        <v>3.3918622412775301</v>
      </c>
      <c r="G101">
        <v>5.441788069856079</v>
      </c>
      <c r="I101">
        <v>0</v>
      </c>
      <c r="J101">
        <v>0</v>
      </c>
    </row>
    <row r="102" spans="1:10" x14ac:dyDescent="0.35">
      <c r="A102" t="str">
        <f>B2&amp;C83&amp;D102</f>
        <v>DISTRIBUCION VOLUMEN X CRITERIO (kg ó litros)Total Bebidas FriasDE 25 A 34 AÑOS</v>
      </c>
      <c r="B102">
        <v>0</v>
      </c>
      <c r="C102">
        <v>0</v>
      </c>
      <c r="D102" t="s">
        <v>157</v>
      </c>
      <c r="E102">
        <v>13.478400979648249</v>
      </c>
      <c r="F102">
        <v>9.3989313900210885</v>
      </c>
      <c r="G102">
        <v>9.9056660842109849</v>
      </c>
      <c r="I102">
        <v>0</v>
      </c>
      <c r="J102">
        <v>0</v>
      </c>
    </row>
    <row r="103" spans="1:10" x14ac:dyDescent="0.35">
      <c r="A103" t="str">
        <f>B2&amp;C83&amp;D103</f>
        <v>DISTRIBUCION VOLUMEN X CRITERIO (kg ó litros)Total Bebidas FriasDE 35 A 49 AÑOS</v>
      </c>
      <c r="B103">
        <v>0</v>
      </c>
      <c r="C103">
        <v>0</v>
      </c>
      <c r="D103" t="s">
        <v>158</v>
      </c>
      <c r="E103">
        <v>24.945991423710282</v>
      </c>
      <c r="F103">
        <v>28.098334058302793</v>
      </c>
      <c r="G103">
        <v>31.715274958833533</v>
      </c>
      <c r="I103">
        <v>0</v>
      </c>
      <c r="J103">
        <v>0</v>
      </c>
    </row>
    <row r="104" spans="1:10" x14ac:dyDescent="0.35">
      <c r="A104" t="str">
        <f>B2&amp;C83&amp;D104</f>
        <v>DISTRIBUCION VOLUMEN X CRITERIO (kg ó litros)Total Bebidas FriasDE 50 A 59 AÑOS</v>
      </c>
      <c r="B104">
        <v>0</v>
      </c>
      <c r="C104">
        <v>0</v>
      </c>
      <c r="D104" t="s">
        <v>159</v>
      </c>
      <c r="E104">
        <v>26.790836969260578</v>
      </c>
      <c r="F104">
        <v>25.695844974150507</v>
      </c>
      <c r="G104">
        <v>31.186902794081782</v>
      </c>
      <c r="I104">
        <v>0</v>
      </c>
      <c r="J104">
        <v>0</v>
      </c>
    </row>
    <row r="105" spans="1:10" x14ac:dyDescent="0.35">
      <c r="A105" t="str">
        <f>B2&amp;C83&amp;D105</f>
        <v>DISTRIBUCION VOLUMEN X CRITERIO (kg ó litros)Total Bebidas FriasDE 60 A 75 AÑOS</v>
      </c>
      <c r="B105">
        <v>0</v>
      </c>
      <c r="C105">
        <v>0</v>
      </c>
      <c r="D105" t="s">
        <v>160</v>
      </c>
      <c r="E105">
        <v>19.48844095519458</v>
      </c>
      <c r="F105">
        <v>25.853699012943594</v>
      </c>
      <c r="G105">
        <v>19.643095183838046</v>
      </c>
      <c r="I105">
        <v>0</v>
      </c>
      <c r="J105">
        <v>0</v>
      </c>
    </row>
    <row r="106" spans="1:10" x14ac:dyDescent="0.35">
      <c r="A106" t="str">
        <f>B2&amp;C83&amp;D106</f>
        <v>DISTRIBUCION VOLUMEN X CRITERIO (kg ó litros)Total Bebidas FriasALTA Y MEDIA ALTA</v>
      </c>
      <c r="B106">
        <v>0</v>
      </c>
      <c r="C106">
        <v>0</v>
      </c>
      <c r="D106" t="s">
        <v>161</v>
      </c>
      <c r="E106">
        <v>20.020030424683807</v>
      </c>
      <c r="F106">
        <v>24.470389010531068</v>
      </c>
      <c r="G106">
        <v>19.85543460287041</v>
      </c>
      <c r="I106">
        <v>0</v>
      </c>
      <c r="J106">
        <v>0</v>
      </c>
    </row>
    <row r="107" spans="1:10" x14ac:dyDescent="0.35">
      <c r="A107" t="str">
        <f>B2&amp;C83&amp;D107</f>
        <v>DISTRIBUCION VOLUMEN X CRITERIO (kg ó litros)Total Bebidas FriasMEDIA</v>
      </c>
      <c r="B107">
        <v>0</v>
      </c>
      <c r="C107">
        <v>0</v>
      </c>
      <c r="D107" t="s">
        <v>162</v>
      </c>
      <c r="E107">
        <v>23.332972118446683</v>
      </c>
      <c r="F107">
        <v>28.099370373773681</v>
      </c>
      <c r="G107">
        <v>29.915415195676353</v>
      </c>
      <c r="I107">
        <v>0</v>
      </c>
      <c r="J107">
        <v>0</v>
      </c>
    </row>
    <row r="108" spans="1:10" x14ac:dyDescent="0.35">
      <c r="A108" t="str">
        <f>B2&amp;C83&amp;D108</f>
        <v>DISTRIBUCION VOLUMEN X CRITERIO (kg ó litros)Total Bebidas FriasMEDIA BAJA</v>
      </c>
      <c r="B108">
        <v>0</v>
      </c>
      <c r="C108">
        <v>0</v>
      </c>
      <c r="D108" t="s">
        <v>163</v>
      </c>
      <c r="E108">
        <v>36.760302201053321</v>
      </c>
      <c r="F108">
        <v>35.672142917254831</v>
      </c>
      <c r="G108">
        <v>23.279230360131919</v>
      </c>
      <c r="I108">
        <v>0</v>
      </c>
      <c r="J108">
        <v>0</v>
      </c>
    </row>
    <row r="109" spans="1:10" x14ac:dyDescent="0.35">
      <c r="A109" t="str">
        <f>B2&amp;C83&amp;D109</f>
        <v>DISTRIBUCION VOLUMEN X CRITERIO (kg ó litros)Total Bebidas FriasBAJA</v>
      </c>
      <c r="B109">
        <v>0</v>
      </c>
      <c r="C109">
        <v>0</v>
      </c>
      <c r="D109" t="s">
        <v>164</v>
      </c>
      <c r="E109">
        <v>19.886697400611144</v>
      </c>
      <c r="F109">
        <v>11.758100157698451</v>
      </c>
      <c r="G109">
        <v>26.949913589037521</v>
      </c>
      <c r="I109">
        <v>0</v>
      </c>
      <c r="J109">
        <v>0</v>
      </c>
    </row>
    <row r="110" spans="1:10" x14ac:dyDescent="0.35">
      <c r="A110" t="str">
        <f>B2&amp;C110&amp;D110</f>
        <v>DISTRIBUCION VOLUMEN X CRITERIO (kg ó litros)Total Bebidas CalientesT.ESPAÑA</v>
      </c>
      <c r="B110">
        <v>0</v>
      </c>
      <c r="C110" t="s">
        <v>17</v>
      </c>
      <c r="D110" t="s">
        <v>59</v>
      </c>
      <c r="E110">
        <v>100</v>
      </c>
      <c r="F110">
        <v>100</v>
      </c>
      <c r="G110">
        <v>100</v>
      </c>
      <c r="I110">
        <v>0</v>
      </c>
      <c r="J110">
        <v>0</v>
      </c>
    </row>
    <row r="111" spans="1:10" x14ac:dyDescent="0.35">
      <c r="A111" t="str">
        <f>B2&amp;C110&amp;D111</f>
        <v>DISTRIBUCION VOLUMEN X CRITERIO (kg ó litros)Total Bebidas CalientesBCN AM</v>
      </c>
      <c r="B111">
        <v>0</v>
      </c>
      <c r="C111">
        <v>0</v>
      </c>
      <c r="D111" t="s">
        <v>147</v>
      </c>
      <c r="E111">
        <v>3.5944777758004394</v>
      </c>
      <c r="F111">
        <v>3.8123277912003664</v>
      </c>
      <c r="G111">
        <v>4.0995868086124565</v>
      </c>
      <c r="I111">
        <v>0</v>
      </c>
      <c r="J111">
        <v>0</v>
      </c>
    </row>
    <row r="112" spans="1:10" x14ac:dyDescent="0.35">
      <c r="A112" t="str">
        <f>B2&amp;C110&amp;D112</f>
        <v>DISTRIBUCION VOLUMEN X CRITERIO (kg ó litros)Total Bebidas CalientesREST.CAT ARAGON</v>
      </c>
      <c r="B112">
        <v>0</v>
      </c>
      <c r="C112">
        <v>0</v>
      </c>
      <c r="D112" t="s">
        <v>148</v>
      </c>
      <c r="E112">
        <v>18.77354661836257</v>
      </c>
      <c r="F112">
        <v>25.73729471338595</v>
      </c>
      <c r="G112">
        <v>34.600718532695581</v>
      </c>
      <c r="I112">
        <v>0</v>
      </c>
      <c r="J112">
        <v>0</v>
      </c>
    </row>
    <row r="113" spans="1:10" x14ac:dyDescent="0.35">
      <c r="A113" t="str">
        <f>B2&amp;C110&amp;D113</f>
        <v>DISTRIBUCION VOLUMEN X CRITERIO (kg ó litros)Total Bebidas CalientesLEVANTE</v>
      </c>
      <c r="B113">
        <v>0</v>
      </c>
      <c r="C113">
        <v>0</v>
      </c>
      <c r="D113" t="s">
        <v>149</v>
      </c>
      <c r="E113">
        <v>4.5828181367204177</v>
      </c>
      <c r="F113">
        <v>4.6301087001959234</v>
      </c>
      <c r="G113">
        <v>2.2520858481003181</v>
      </c>
      <c r="I113">
        <v>0</v>
      </c>
      <c r="J113">
        <v>0</v>
      </c>
    </row>
    <row r="114" spans="1:10" x14ac:dyDescent="0.35">
      <c r="A114" t="str">
        <f>B2&amp;C110&amp;D114</f>
        <v>DISTRIBUCION VOLUMEN X CRITERIO (kg ó litros)Total Bebidas CalientesANDALUCIA</v>
      </c>
      <c r="B114">
        <v>0</v>
      </c>
      <c r="C114">
        <v>0</v>
      </c>
      <c r="D114" t="s">
        <v>150</v>
      </c>
      <c r="E114">
        <v>26.616120234278778</v>
      </c>
      <c r="F114">
        <v>25.581277346156206</v>
      </c>
      <c r="G114">
        <v>21.159532445219941</v>
      </c>
      <c r="I114">
        <v>0</v>
      </c>
      <c r="J114">
        <v>0</v>
      </c>
    </row>
    <row r="115" spans="1:10" x14ac:dyDescent="0.35">
      <c r="A115" t="str">
        <f>B2&amp;C110&amp;D115</f>
        <v>DISTRIBUCION VOLUMEN X CRITERIO (kg ó litros)Total Bebidas CalientesMDD AM</v>
      </c>
      <c r="B115">
        <v>0</v>
      </c>
      <c r="C115">
        <v>0</v>
      </c>
      <c r="D115" t="s">
        <v>151</v>
      </c>
      <c r="E115">
        <v>14.450897063264319</v>
      </c>
      <c r="F115">
        <v>7.1281117131451817</v>
      </c>
      <c r="G115">
        <v>8.7577605135408128</v>
      </c>
      <c r="I115">
        <v>0</v>
      </c>
      <c r="J115">
        <v>0</v>
      </c>
    </row>
    <row r="116" spans="1:10" x14ac:dyDescent="0.35">
      <c r="A116" t="str">
        <f>B2&amp;C110&amp;D116</f>
        <v>DISTRIBUCION VOLUMEN X CRITERIO (kg ó litros)Total Bebidas CalientesRTO CENTRO</v>
      </c>
      <c r="B116">
        <v>0</v>
      </c>
      <c r="C116">
        <v>0</v>
      </c>
      <c r="D116" t="s">
        <v>152</v>
      </c>
      <c r="E116">
        <v>2.5587808192774726</v>
      </c>
      <c r="F116">
        <v>4.3225186949149066</v>
      </c>
      <c r="G116">
        <v>3.9496236950208381</v>
      </c>
      <c r="I116">
        <v>0</v>
      </c>
      <c r="J116">
        <v>0</v>
      </c>
    </row>
    <row r="117" spans="1:10" x14ac:dyDescent="0.35">
      <c r="A117" t="str">
        <f>B2&amp;C110&amp;D117</f>
        <v>DISTRIBUCION VOLUMEN X CRITERIO (kg ó litros)Total Bebidas CalientesNORTE-CENTRO</v>
      </c>
      <c r="B117">
        <v>0</v>
      </c>
      <c r="C117">
        <v>0</v>
      </c>
      <c r="D117" t="s">
        <v>153</v>
      </c>
      <c r="E117">
        <v>7.7249945713682653</v>
      </c>
      <c r="F117">
        <v>4.6903116591256104</v>
      </c>
      <c r="G117">
        <v>3.203387324869865</v>
      </c>
      <c r="I117">
        <v>0</v>
      </c>
      <c r="J117">
        <v>0</v>
      </c>
    </row>
    <row r="118" spans="1:10" x14ac:dyDescent="0.35">
      <c r="A118" t="str">
        <f>B2&amp;C110&amp;D118</f>
        <v>DISTRIBUCION VOLUMEN X CRITERIO (kg ó litros)Total Bebidas CalientesNOROESTE</v>
      </c>
      <c r="B118">
        <v>0</v>
      </c>
      <c r="C118">
        <v>0</v>
      </c>
      <c r="D118" t="s">
        <v>154</v>
      </c>
      <c r="E118">
        <v>21.698366804043953</v>
      </c>
      <c r="F118">
        <v>24.098036652214986</v>
      </c>
      <c r="G118">
        <v>21.977312225790079</v>
      </c>
      <c r="I118">
        <v>0</v>
      </c>
      <c r="J118">
        <v>0</v>
      </c>
    </row>
    <row r="119" spans="1:10" x14ac:dyDescent="0.35">
      <c r="A119" t="str">
        <f>B2&amp;C110&amp;D119</f>
        <v>DISTRIBUCION VOLUMEN X CRITERIO (kg ó litros)Total Bebidas Calientes&lt;2MIL</v>
      </c>
      <c r="B119">
        <v>0</v>
      </c>
      <c r="C119">
        <v>0</v>
      </c>
      <c r="D119" t="s">
        <v>29</v>
      </c>
      <c r="E119">
        <v>1.6288246598252096</v>
      </c>
      <c r="F119">
        <v>1.3118487457932171</v>
      </c>
      <c r="G119">
        <v>0.17522854416653624</v>
      </c>
      <c r="I119">
        <v>0</v>
      </c>
      <c r="J119">
        <v>0</v>
      </c>
    </row>
    <row r="120" spans="1:10" x14ac:dyDescent="0.35">
      <c r="A120" t="str">
        <f>B2&amp;C110&amp;D120</f>
        <v>DISTRIBUCION VOLUMEN X CRITERIO (kg ó litros)Total Bebidas Calientes2-5MIL</v>
      </c>
      <c r="B120">
        <v>0</v>
      </c>
      <c r="C120">
        <v>0</v>
      </c>
      <c r="D120" t="s">
        <v>32</v>
      </c>
      <c r="E120">
        <v>1.6799561603055111</v>
      </c>
      <c r="F120">
        <v>2.3462560647629633</v>
      </c>
      <c r="G120">
        <v>0.52231937077468937</v>
      </c>
      <c r="I120">
        <v>0</v>
      </c>
      <c r="J120">
        <v>0</v>
      </c>
    </row>
    <row r="121" spans="1:10" x14ac:dyDescent="0.35">
      <c r="A121" t="str">
        <f>B2&amp;C110&amp;D121</f>
        <v>DISTRIBUCION VOLUMEN X CRITERIO (kg ó litros)Total Bebidas Calientes5-10MIL</v>
      </c>
      <c r="B121">
        <v>0</v>
      </c>
      <c r="C121">
        <v>0</v>
      </c>
      <c r="D121" t="s">
        <v>34</v>
      </c>
      <c r="E121">
        <v>2.8089793119588049</v>
      </c>
      <c r="F121">
        <v>3.1752423273531263</v>
      </c>
      <c r="G121">
        <v>5.2912382921867316</v>
      </c>
      <c r="I121">
        <v>0</v>
      </c>
      <c r="J121">
        <v>0</v>
      </c>
    </row>
    <row r="122" spans="1:10" x14ac:dyDescent="0.35">
      <c r="A122" t="str">
        <f>B2&amp;C110&amp;D122</f>
        <v>DISTRIBUCION VOLUMEN X CRITERIO (kg ó litros)Total Bebidas Calientes10-30MIL</v>
      </c>
      <c r="B122">
        <v>0</v>
      </c>
      <c r="C122">
        <v>0</v>
      </c>
      <c r="D122" t="s">
        <v>36</v>
      </c>
      <c r="E122">
        <v>19.539069336752767</v>
      </c>
      <c r="F122">
        <v>13.672307119896358</v>
      </c>
      <c r="G122">
        <v>19.826821825383604</v>
      </c>
      <c r="I122">
        <v>0</v>
      </c>
      <c r="J122">
        <v>0</v>
      </c>
    </row>
    <row r="123" spans="1:10" x14ac:dyDescent="0.35">
      <c r="A123" t="str">
        <f>B2&amp;C110&amp;D123</f>
        <v>DISTRIBUCION VOLUMEN X CRITERIO (kg ó litros)Total Bebidas Calientes30-100MIL</v>
      </c>
      <c r="B123">
        <v>0</v>
      </c>
      <c r="C123">
        <v>0</v>
      </c>
      <c r="D123" t="s">
        <v>38</v>
      </c>
      <c r="E123">
        <v>25.083362358001903</v>
      </c>
      <c r="F123">
        <v>35.105188042872157</v>
      </c>
      <c r="G123">
        <v>18.951190775023591</v>
      </c>
      <c r="I123">
        <v>0</v>
      </c>
      <c r="J123">
        <v>0</v>
      </c>
    </row>
    <row r="124" spans="1:10" x14ac:dyDescent="0.35">
      <c r="A124" t="str">
        <f>B2&amp;C110&amp;D124</f>
        <v>DISTRIBUCION VOLUMEN X CRITERIO (kg ó litros)Total Bebidas Calientes100-200MIL</v>
      </c>
      <c r="B124">
        <v>0</v>
      </c>
      <c r="C124">
        <v>0</v>
      </c>
      <c r="D124" t="s">
        <v>40</v>
      </c>
      <c r="E124">
        <v>13.949877021115975</v>
      </c>
      <c r="F124">
        <v>14.714010477161846</v>
      </c>
      <c r="G124">
        <v>10.182366155773739</v>
      </c>
      <c r="I124">
        <v>0</v>
      </c>
      <c r="J124">
        <v>0</v>
      </c>
    </row>
    <row r="125" spans="1:10" x14ac:dyDescent="0.35">
      <c r="A125" t="str">
        <f>B2&amp;C110&amp;D125</f>
        <v>DISTRIBUCION VOLUMEN X CRITERIO (kg ó litros)Total Bebidas Calientes200-500MIL</v>
      </c>
      <c r="B125">
        <v>0</v>
      </c>
      <c r="C125">
        <v>0</v>
      </c>
      <c r="D125" t="s">
        <v>42</v>
      </c>
      <c r="E125">
        <v>6.9739483584684043</v>
      </c>
      <c r="F125">
        <v>2.7416197925138439</v>
      </c>
      <c r="G125">
        <v>4.2901769221759025</v>
      </c>
      <c r="I125">
        <v>0</v>
      </c>
      <c r="J125">
        <v>0</v>
      </c>
    </row>
    <row r="126" spans="1:10" x14ac:dyDescent="0.35">
      <c r="A126" t="str">
        <f>B2&amp;C110&amp;D126</f>
        <v>DISTRIBUCION VOLUMEN X CRITERIO (kg ó litros)Total Bebidas Calientes&gt;500MIL</v>
      </c>
      <c r="B126">
        <v>0</v>
      </c>
      <c r="C126">
        <v>0</v>
      </c>
      <c r="D126" t="s">
        <v>44</v>
      </c>
      <c r="E126">
        <v>28.335983433113483</v>
      </c>
      <c r="F126">
        <v>26.933525172042593</v>
      </c>
      <c r="G126">
        <v>40.760661147414382</v>
      </c>
      <c r="I126">
        <v>0</v>
      </c>
      <c r="J126">
        <v>0</v>
      </c>
    </row>
    <row r="127" spans="1:10" x14ac:dyDescent="0.35">
      <c r="A127" t="str">
        <f>B2&amp;C110&amp;D127</f>
        <v>DISTRIBUCION VOLUMEN X CRITERIO (kg ó litros)Total Bebidas CalientesDE 15 A 19 AÑOS</v>
      </c>
      <c r="B127">
        <v>0</v>
      </c>
      <c r="C127">
        <v>0</v>
      </c>
      <c r="D127" t="s">
        <v>155</v>
      </c>
      <c r="E127">
        <v>4.5581367463416278</v>
      </c>
      <c r="F127">
        <v>2.399613828896709</v>
      </c>
      <c r="G127">
        <v>0.40311432682161596</v>
      </c>
      <c r="I127">
        <v>0</v>
      </c>
      <c r="J127">
        <v>0</v>
      </c>
    </row>
    <row r="128" spans="1:10" x14ac:dyDescent="0.35">
      <c r="A128" t="str">
        <f>B2&amp;C110&amp;D128</f>
        <v>DISTRIBUCION VOLUMEN X CRITERIO (kg ó litros)Total Bebidas CalientesDE 20 A 24 AÑOS</v>
      </c>
      <c r="B128">
        <v>0</v>
      </c>
      <c r="C128">
        <v>0</v>
      </c>
      <c r="D128" t="s">
        <v>156</v>
      </c>
      <c r="E128">
        <v>2.566942798900671</v>
      </c>
      <c r="F128">
        <v>1.6356735102566824</v>
      </c>
      <c r="G128">
        <v>4.5010537152605741</v>
      </c>
      <c r="I128">
        <v>0</v>
      </c>
      <c r="J128">
        <v>0</v>
      </c>
    </row>
    <row r="129" spans="1:10" x14ac:dyDescent="0.35">
      <c r="A129" t="str">
        <f>B2&amp;C110&amp;D129</f>
        <v>DISTRIBUCION VOLUMEN X CRITERIO (kg ó litros)Total Bebidas CalientesDE 25 A 34 AÑOS</v>
      </c>
      <c r="B129">
        <v>0</v>
      </c>
      <c r="C129">
        <v>0</v>
      </c>
      <c r="D129" t="s">
        <v>157</v>
      </c>
      <c r="E129">
        <v>16.173844715164506</v>
      </c>
      <c r="F129">
        <v>7.0512642254111473</v>
      </c>
      <c r="G129">
        <v>6.5184220023879833</v>
      </c>
      <c r="I129">
        <v>0</v>
      </c>
      <c r="J129">
        <v>0</v>
      </c>
    </row>
    <row r="130" spans="1:10" x14ac:dyDescent="0.35">
      <c r="A130" t="str">
        <f>B2&amp;C110&amp;D130</f>
        <v>DISTRIBUCION VOLUMEN X CRITERIO (kg ó litros)Total Bebidas CalientesDE 35 A 49 AÑOS</v>
      </c>
      <c r="B130">
        <v>0</v>
      </c>
      <c r="C130">
        <v>0</v>
      </c>
      <c r="D130" t="s">
        <v>158</v>
      </c>
      <c r="E130">
        <v>43.197856033227481</v>
      </c>
      <c r="F130">
        <v>47.146755430835988</v>
      </c>
      <c r="G130">
        <v>38.776389208701595</v>
      </c>
      <c r="I130">
        <v>0</v>
      </c>
      <c r="J130">
        <v>0</v>
      </c>
    </row>
    <row r="131" spans="1:10" x14ac:dyDescent="0.35">
      <c r="A131" t="str">
        <f>B2&amp;C110&amp;D131</f>
        <v>DISTRIBUCION VOLUMEN X CRITERIO (kg ó litros)Total Bebidas CalientesDE 50 A 59 AÑOS</v>
      </c>
      <c r="B131">
        <v>0</v>
      </c>
      <c r="C131">
        <v>0</v>
      </c>
      <c r="D131" t="s">
        <v>159</v>
      </c>
      <c r="E131">
        <v>24.387209275498801</v>
      </c>
      <c r="F131">
        <v>38.341777243615439</v>
      </c>
      <c r="G131">
        <v>45.236043953248434</v>
      </c>
      <c r="I131">
        <v>0</v>
      </c>
      <c r="J131">
        <v>0</v>
      </c>
    </row>
    <row r="132" spans="1:10" x14ac:dyDescent="0.35">
      <c r="A132" t="str">
        <f>B2&amp;C110&amp;D132</f>
        <v>DISTRIBUCION VOLUMEN X CRITERIO (kg ó litros)Total Bebidas CalientesDE 60 A 75 AÑOS</v>
      </c>
      <c r="B132">
        <v>0</v>
      </c>
      <c r="C132">
        <v>0</v>
      </c>
      <c r="D132" t="s">
        <v>160</v>
      </c>
      <c r="E132">
        <v>9.1160066597740883</v>
      </c>
      <c r="F132">
        <v>3.4249077733664186</v>
      </c>
      <c r="G132">
        <v>4.5649868960371958</v>
      </c>
      <c r="I132">
        <v>0</v>
      </c>
      <c r="J132">
        <v>0</v>
      </c>
    </row>
    <row r="133" spans="1:10" x14ac:dyDescent="0.35">
      <c r="A133" t="str">
        <f>B2&amp;C110&amp;D133</f>
        <v>DISTRIBUCION VOLUMEN X CRITERIO (kg ó litros)Total Bebidas CalientesALTA Y MEDIA ALTA</v>
      </c>
      <c r="B133">
        <v>0</v>
      </c>
      <c r="C133">
        <v>0</v>
      </c>
      <c r="D133" t="s">
        <v>161</v>
      </c>
      <c r="E133">
        <v>11.896218659507564</v>
      </c>
      <c r="F133">
        <v>8.7861302450679393</v>
      </c>
      <c r="G133">
        <v>19.21683410148616</v>
      </c>
      <c r="I133">
        <v>0</v>
      </c>
      <c r="J133">
        <v>0</v>
      </c>
    </row>
    <row r="134" spans="1:10" x14ac:dyDescent="0.35">
      <c r="A134" t="str">
        <f>B2&amp;C110&amp;D134</f>
        <v>DISTRIBUCION VOLUMEN X CRITERIO (kg ó litros)Total Bebidas CalientesMEDIA</v>
      </c>
      <c r="B134">
        <v>0</v>
      </c>
      <c r="C134">
        <v>0</v>
      </c>
      <c r="D134" t="s">
        <v>162</v>
      </c>
      <c r="E134">
        <v>20.216493779243574</v>
      </c>
      <c r="F134">
        <v>25.641174233124119</v>
      </c>
      <c r="G134">
        <v>17.861371370136119</v>
      </c>
      <c r="I134">
        <v>0</v>
      </c>
      <c r="J134">
        <v>0</v>
      </c>
    </row>
    <row r="135" spans="1:10" x14ac:dyDescent="0.35">
      <c r="A135" t="str">
        <f>B2&amp;C110&amp;D135</f>
        <v>DISTRIBUCION VOLUMEN X CRITERIO (kg ó litros)Total Bebidas CalientesMEDIA BAJA</v>
      </c>
      <c r="B135">
        <v>0</v>
      </c>
      <c r="C135">
        <v>0</v>
      </c>
      <c r="D135" t="s">
        <v>163</v>
      </c>
      <c r="E135">
        <v>59.292960236667582</v>
      </c>
      <c r="F135">
        <v>61.799494081124152</v>
      </c>
      <c r="G135">
        <v>44.402266451137926</v>
      </c>
      <c r="I135">
        <v>0</v>
      </c>
      <c r="J135">
        <v>0</v>
      </c>
    </row>
    <row r="136" spans="1:10" x14ac:dyDescent="0.35">
      <c r="A136" t="str">
        <f>B2&amp;C110&amp;D136</f>
        <v>DISTRIBUCION VOLUMEN X CRITERIO (kg ó litros)Total Bebidas CalientesBAJA</v>
      </c>
      <c r="B136">
        <v>0</v>
      </c>
      <c r="C136">
        <v>0</v>
      </c>
      <c r="D136" t="s">
        <v>164</v>
      </c>
      <c r="E136">
        <v>8.5943316039472855</v>
      </c>
      <c r="F136">
        <v>3.7731871048990091</v>
      </c>
      <c r="G136">
        <v>18.519522687821233</v>
      </c>
      <c r="I136">
        <v>0</v>
      </c>
      <c r="J136">
        <v>0</v>
      </c>
    </row>
    <row r="137" spans="1:10" x14ac:dyDescent="0.35">
      <c r="A137" t="str">
        <f>B2&amp;C137&amp;D137</f>
        <v>DISTRIBUCION VOLUMEN X CRITERIO (kg ó litros)Total AperitivosT.ESPAÑA</v>
      </c>
      <c r="B137">
        <v>0</v>
      </c>
      <c r="C137" t="s">
        <v>18</v>
      </c>
      <c r="D137" t="s">
        <v>59</v>
      </c>
      <c r="E137">
        <v>100</v>
      </c>
      <c r="F137">
        <v>100</v>
      </c>
      <c r="G137">
        <v>100</v>
      </c>
      <c r="I137">
        <v>0</v>
      </c>
      <c r="J137">
        <v>0</v>
      </c>
    </row>
    <row r="138" spans="1:10" x14ac:dyDescent="0.35">
      <c r="A138" t="str">
        <f>B2&amp;C137&amp;D138</f>
        <v>DISTRIBUCION VOLUMEN X CRITERIO (kg ó litros)Total AperitivosBCN AM</v>
      </c>
      <c r="B138">
        <v>0</v>
      </c>
      <c r="C138">
        <v>0</v>
      </c>
      <c r="D138" t="s">
        <v>147</v>
      </c>
      <c r="E138">
        <v>4.9321966649876412</v>
      </c>
      <c r="F138">
        <v>6.2530372965808514</v>
      </c>
      <c r="G138">
        <v>9.5976903046520139</v>
      </c>
      <c r="I138">
        <v>0</v>
      </c>
      <c r="J138">
        <v>0</v>
      </c>
    </row>
    <row r="139" spans="1:10" x14ac:dyDescent="0.35">
      <c r="A139" t="str">
        <f>B2&amp;C137&amp;D139</f>
        <v>DISTRIBUCION VOLUMEN X CRITERIO (kg ó litros)Total AperitivosREST.CAT ARAGON</v>
      </c>
      <c r="B139">
        <v>0</v>
      </c>
      <c r="C139">
        <v>0</v>
      </c>
      <c r="D139" t="s">
        <v>148</v>
      </c>
      <c r="E139">
        <v>13.406508984042114</v>
      </c>
      <c r="F139">
        <v>24.244134939383077</v>
      </c>
      <c r="G139">
        <v>15.990798819864512</v>
      </c>
      <c r="I139">
        <v>0</v>
      </c>
      <c r="J139">
        <v>0</v>
      </c>
    </row>
    <row r="140" spans="1:10" x14ac:dyDescent="0.35">
      <c r="A140" t="str">
        <f>B2&amp;C137&amp;D140</f>
        <v>DISTRIBUCION VOLUMEN X CRITERIO (kg ó litros)Total AperitivosLEVANTE</v>
      </c>
      <c r="B140">
        <v>0</v>
      </c>
      <c r="C140">
        <v>0</v>
      </c>
      <c r="D140" t="s">
        <v>149</v>
      </c>
      <c r="E140">
        <v>14.94821390729749</v>
      </c>
      <c r="F140">
        <v>17.954627006482344</v>
      </c>
      <c r="G140">
        <v>9.1130072687811801</v>
      </c>
      <c r="I140">
        <v>0</v>
      </c>
      <c r="J140">
        <v>0</v>
      </c>
    </row>
    <row r="141" spans="1:10" x14ac:dyDescent="0.35">
      <c r="A141" t="str">
        <f>B2&amp;C137&amp;D141</f>
        <v>DISTRIBUCION VOLUMEN X CRITERIO (kg ó litros)Total AperitivosANDALUCIA</v>
      </c>
      <c r="B141">
        <v>0</v>
      </c>
      <c r="C141">
        <v>0</v>
      </c>
      <c r="D141" t="s">
        <v>150</v>
      </c>
      <c r="E141">
        <v>18.292719494371905</v>
      </c>
      <c r="F141">
        <v>12.61306744582873</v>
      </c>
      <c r="G141">
        <v>14.886643964815372</v>
      </c>
      <c r="I141">
        <v>0</v>
      </c>
      <c r="J141">
        <v>0</v>
      </c>
    </row>
    <row r="142" spans="1:10" x14ac:dyDescent="0.35">
      <c r="A142" t="str">
        <f>B2&amp;C137&amp;D142</f>
        <v>DISTRIBUCION VOLUMEN X CRITERIO (kg ó litros)Total AperitivosMDD AM</v>
      </c>
      <c r="B142">
        <v>0</v>
      </c>
      <c r="C142">
        <v>0</v>
      </c>
      <c r="D142" t="s">
        <v>151</v>
      </c>
      <c r="E142">
        <v>15.850601896658489</v>
      </c>
      <c r="F142">
        <v>10.68050754815906</v>
      </c>
      <c r="G142">
        <v>6.0790656036118929</v>
      </c>
      <c r="I142">
        <v>0</v>
      </c>
      <c r="J142">
        <v>0</v>
      </c>
    </row>
    <row r="143" spans="1:10" x14ac:dyDescent="0.35">
      <c r="A143" t="str">
        <f>B2&amp;C137&amp;D143</f>
        <v>DISTRIBUCION VOLUMEN X CRITERIO (kg ó litros)Total AperitivosRTO CENTRO</v>
      </c>
      <c r="B143">
        <v>0</v>
      </c>
      <c r="C143">
        <v>0</v>
      </c>
      <c r="D143" t="s">
        <v>152</v>
      </c>
      <c r="E143">
        <v>10.592789126002353</v>
      </c>
      <c r="F143">
        <v>12.842392812007555</v>
      </c>
      <c r="G143">
        <v>8.6160793310173212</v>
      </c>
      <c r="I143">
        <v>0</v>
      </c>
      <c r="J143">
        <v>0</v>
      </c>
    </row>
    <row r="144" spans="1:10" x14ac:dyDescent="0.35">
      <c r="A144" t="str">
        <f>B2&amp;C137&amp;D144</f>
        <v>DISTRIBUCION VOLUMEN X CRITERIO (kg ó litros)Total AperitivosNORTE-CENTRO</v>
      </c>
      <c r="B144">
        <v>0</v>
      </c>
      <c r="C144">
        <v>0</v>
      </c>
      <c r="D144" t="s">
        <v>153</v>
      </c>
      <c r="E144">
        <v>17.520453711947482</v>
      </c>
      <c r="F144">
        <v>8.0731111294090816</v>
      </c>
      <c r="G144">
        <v>27.539113263301505</v>
      </c>
      <c r="I144">
        <v>0</v>
      </c>
      <c r="J144">
        <v>0</v>
      </c>
    </row>
    <row r="145" spans="1:10" x14ac:dyDescent="0.35">
      <c r="A145" t="str">
        <f>B2&amp;C137&amp;D145</f>
        <v>DISTRIBUCION VOLUMEN X CRITERIO (kg ó litros)Total AperitivosNOROESTE</v>
      </c>
      <c r="B145">
        <v>0</v>
      </c>
      <c r="C145">
        <v>0</v>
      </c>
      <c r="D145" t="s">
        <v>154</v>
      </c>
      <c r="E145">
        <v>4.4565133807164221</v>
      </c>
      <c r="F145">
        <v>7.3391172012345418</v>
      </c>
      <c r="G145">
        <v>8.1776054259067212</v>
      </c>
      <c r="I145">
        <v>0</v>
      </c>
      <c r="J145">
        <v>0</v>
      </c>
    </row>
    <row r="146" spans="1:10" x14ac:dyDescent="0.35">
      <c r="A146" t="str">
        <f>B2&amp;C137&amp;D146</f>
        <v>DISTRIBUCION VOLUMEN X CRITERIO (kg ó litros)Total Aperitivos&lt;2MIL</v>
      </c>
      <c r="B146">
        <v>0</v>
      </c>
      <c r="C146">
        <v>0</v>
      </c>
      <c r="D146" t="s">
        <v>29</v>
      </c>
      <c r="E146">
        <v>4.561201552937022</v>
      </c>
      <c r="F146">
        <v>0.35200046424383424</v>
      </c>
      <c r="G146">
        <v>0.87182100445848865</v>
      </c>
      <c r="I146">
        <v>0</v>
      </c>
      <c r="J146">
        <v>0</v>
      </c>
    </row>
    <row r="147" spans="1:10" x14ac:dyDescent="0.35">
      <c r="A147" t="str">
        <f>B2&amp;C137&amp;D147</f>
        <v>DISTRIBUCION VOLUMEN X CRITERIO (kg ó litros)Total Aperitivos2-5MIL</v>
      </c>
      <c r="B147">
        <v>0</v>
      </c>
      <c r="C147">
        <v>0</v>
      </c>
      <c r="D147" t="s">
        <v>32</v>
      </c>
      <c r="E147">
        <v>3.1122097128359218</v>
      </c>
      <c r="F147">
        <v>7.6078269520986872</v>
      </c>
      <c r="G147">
        <v>8.5644827710431972</v>
      </c>
      <c r="I147">
        <v>0</v>
      </c>
      <c r="J147">
        <v>0</v>
      </c>
    </row>
    <row r="148" spans="1:10" x14ac:dyDescent="0.35">
      <c r="A148" t="str">
        <f>B2&amp;C137&amp;D148</f>
        <v>DISTRIBUCION VOLUMEN X CRITERIO (kg ó litros)Total Aperitivos5-10MIL</v>
      </c>
      <c r="B148">
        <v>0</v>
      </c>
      <c r="C148">
        <v>0</v>
      </c>
      <c r="D148" t="s">
        <v>34</v>
      </c>
      <c r="E148">
        <v>2.2049059347446156</v>
      </c>
      <c r="F148">
        <v>16.012776645369456</v>
      </c>
      <c r="G148">
        <v>2.881697888922873</v>
      </c>
      <c r="I148">
        <v>0</v>
      </c>
      <c r="J148">
        <v>0</v>
      </c>
    </row>
    <row r="149" spans="1:10" x14ac:dyDescent="0.35">
      <c r="A149" t="str">
        <f>B2&amp;C137&amp;D149</f>
        <v>DISTRIBUCION VOLUMEN X CRITERIO (kg ó litros)Total Aperitivos10-30MIL</v>
      </c>
      <c r="B149">
        <v>0</v>
      </c>
      <c r="C149">
        <v>0</v>
      </c>
      <c r="D149" t="s">
        <v>36</v>
      </c>
      <c r="E149">
        <v>26.126489862014051</v>
      </c>
      <c r="F149">
        <v>13.1572094545889</v>
      </c>
      <c r="G149">
        <v>36.353255363042976</v>
      </c>
      <c r="I149">
        <v>0</v>
      </c>
      <c r="J149">
        <v>0</v>
      </c>
    </row>
    <row r="150" spans="1:10" x14ac:dyDescent="0.35">
      <c r="A150" t="str">
        <f>B2&amp;C137&amp;D150</f>
        <v>DISTRIBUCION VOLUMEN X CRITERIO (kg ó litros)Total Aperitivos30-100MIL</v>
      </c>
      <c r="B150">
        <v>0</v>
      </c>
      <c r="C150">
        <v>0</v>
      </c>
      <c r="D150" t="s">
        <v>38</v>
      </c>
      <c r="E150">
        <v>26.739205357159541</v>
      </c>
      <c r="F150">
        <v>15.572128366616933</v>
      </c>
      <c r="G150">
        <v>16.23550433651786</v>
      </c>
      <c r="I150">
        <v>0</v>
      </c>
      <c r="J150">
        <v>0</v>
      </c>
    </row>
    <row r="151" spans="1:10" x14ac:dyDescent="0.35">
      <c r="A151" t="str">
        <f>B2&amp;C137&amp;D151</f>
        <v>DISTRIBUCION VOLUMEN X CRITERIO (kg ó litros)Total Aperitivos100-200MIL</v>
      </c>
      <c r="B151">
        <v>0</v>
      </c>
      <c r="C151">
        <v>0</v>
      </c>
      <c r="D151" t="s">
        <v>40</v>
      </c>
      <c r="E151">
        <v>9.1310173484834731</v>
      </c>
      <c r="F151">
        <v>8.5953385888886071</v>
      </c>
      <c r="G151">
        <v>9.2258286164225485</v>
      </c>
      <c r="I151">
        <v>0</v>
      </c>
      <c r="J151">
        <v>0</v>
      </c>
    </row>
    <row r="152" spans="1:10" x14ac:dyDescent="0.35">
      <c r="A152" t="str">
        <f>B2&amp;C137&amp;D152</f>
        <v>DISTRIBUCION VOLUMEN X CRITERIO (kg ó litros)Total Aperitivos200-500MIL</v>
      </c>
      <c r="B152">
        <v>0</v>
      </c>
      <c r="C152">
        <v>0</v>
      </c>
      <c r="D152" t="s">
        <v>42</v>
      </c>
      <c r="E152">
        <v>11.2509662891002</v>
      </c>
      <c r="F152">
        <v>11.050878810405951</v>
      </c>
      <c r="G152">
        <v>6.2958917848070612</v>
      </c>
      <c r="I152">
        <v>0</v>
      </c>
      <c r="J152">
        <v>0</v>
      </c>
    </row>
    <row r="153" spans="1:10" x14ac:dyDescent="0.35">
      <c r="A153" t="str">
        <f>B2&amp;C137&amp;D153</f>
        <v>DISTRIBUCION VOLUMEN X CRITERIO (kg ó litros)Total Aperitivos&gt;500MIL</v>
      </c>
      <c r="B153">
        <v>0</v>
      </c>
      <c r="C153">
        <v>0</v>
      </c>
      <c r="D153" t="s">
        <v>44</v>
      </c>
      <c r="E153">
        <v>16.874006976599119</v>
      </c>
      <c r="F153">
        <v>27.651835615862147</v>
      </c>
      <c r="G153">
        <v>19.571525628971663</v>
      </c>
      <c r="I153">
        <v>0</v>
      </c>
      <c r="J153">
        <v>0</v>
      </c>
    </row>
    <row r="154" spans="1:10" x14ac:dyDescent="0.35">
      <c r="A154" t="str">
        <f>B2&amp;C137&amp;D154</f>
        <v>DISTRIBUCION VOLUMEN X CRITERIO (kg ó litros)Total AperitivosDE 15 A 19 AÑOS</v>
      </c>
      <c r="B154">
        <v>0</v>
      </c>
      <c r="C154">
        <v>0</v>
      </c>
      <c r="D154" t="s">
        <v>155</v>
      </c>
      <c r="E154">
        <v>8.4882970713992609</v>
      </c>
      <c r="F154">
        <v>3.6799293433260911</v>
      </c>
      <c r="G154">
        <v>5.7129950967330503</v>
      </c>
      <c r="I154">
        <v>0</v>
      </c>
      <c r="J154">
        <v>0</v>
      </c>
    </row>
    <row r="155" spans="1:10" x14ac:dyDescent="0.35">
      <c r="A155" t="str">
        <f>B2&amp;C137&amp;D155</f>
        <v>DISTRIBUCION VOLUMEN X CRITERIO (kg ó litros)Total AperitivosDE 20 A 24 AÑOS</v>
      </c>
      <c r="B155">
        <v>0</v>
      </c>
      <c r="C155">
        <v>0</v>
      </c>
      <c r="D155" t="s">
        <v>156</v>
      </c>
      <c r="E155">
        <v>5.5725516402412527</v>
      </c>
      <c r="F155">
        <v>4.8020908829001527</v>
      </c>
      <c r="G155">
        <v>4.8709098231486934</v>
      </c>
      <c r="I155">
        <v>0</v>
      </c>
      <c r="J155">
        <v>0</v>
      </c>
    </row>
    <row r="156" spans="1:10" x14ac:dyDescent="0.35">
      <c r="A156" t="str">
        <f>B2&amp;C137&amp;D156</f>
        <v>DISTRIBUCION VOLUMEN X CRITERIO (kg ó litros)Total AperitivosDE 25 A 34 AÑOS</v>
      </c>
      <c r="B156">
        <v>0</v>
      </c>
      <c r="C156">
        <v>0</v>
      </c>
      <c r="D156" t="s">
        <v>157</v>
      </c>
      <c r="E156">
        <v>25.685312281332884</v>
      </c>
      <c r="F156">
        <v>10.259819655814963</v>
      </c>
      <c r="G156">
        <v>31.814726285819606</v>
      </c>
      <c r="I156">
        <v>0</v>
      </c>
      <c r="J156">
        <v>0</v>
      </c>
    </row>
    <row r="157" spans="1:10" x14ac:dyDescent="0.35">
      <c r="A157" t="str">
        <f>B2&amp;C137&amp;D157</f>
        <v>DISTRIBUCION VOLUMEN X CRITERIO (kg ó litros)Total AperitivosDE 35 A 49 AÑOS</v>
      </c>
      <c r="B157">
        <v>0</v>
      </c>
      <c r="C157">
        <v>0</v>
      </c>
      <c r="D157" t="s">
        <v>158</v>
      </c>
      <c r="E157">
        <v>25.761974311386865</v>
      </c>
      <c r="F157">
        <v>30.023612542055083</v>
      </c>
      <c r="G157">
        <v>21.496600356652056</v>
      </c>
      <c r="I157">
        <v>0</v>
      </c>
      <c r="J157">
        <v>0</v>
      </c>
    </row>
    <row r="158" spans="1:10" x14ac:dyDescent="0.35">
      <c r="A158" t="str">
        <f>B2&amp;C137&amp;D158</f>
        <v>DISTRIBUCION VOLUMEN X CRITERIO (kg ó litros)Total AperitivosDE 50 A 59 AÑOS</v>
      </c>
      <c r="B158">
        <v>0</v>
      </c>
      <c r="C158">
        <v>0</v>
      </c>
      <c r="D158" t="s">
        <v>159</v>
      </c>
      <c r="E158">
        <v>28.224175761577253</v>
      </c>
      <c r="F158">
        <v>32.897317458279254</v>
      </c>
      <c r="G158">
        <v>29.676250574651537</v>
      </c>
      <c r="I158">
        <v>0</v>
      </c>
      <c r="J158">
        <v>0</v>
      </c>
    </row>
    <row r="159" spans="1:10" x14ac:dyDescent="0.35">
      <c r="A159" t="str">
        <f>B2&amp;C137&amp;D159</f>
        <v>DISTRIBUCION VOLUMEN X CRITERIO (kg ó litros)Total AperitivosDE 60 A 75 AÑOS</v>
      </c>
      <c r="B159">
        <v>0</v>
      </c>
      <c r="C159">
        <v>0</v>
      </c>
      <c r="D159" t="s">
        <v>160</v>
      </c>
      <c r="E159">
        <v>6.2676860013668456</v>
      </c>
      <c r="F159">
        <v>18.337223642868377</v>
      </c>
      <c r="G159">
        <v>6.4285190241031813</v>
      </c>
      <c r="I159">
        <v>0</v>
      </c>
      <c r="J159">
        <v>0</v>
      </c>
    </row>
    <row r="160" spans="1:10" x14ac:dyDescent="0.35">
      <c r="A160" t="str">
        <f>B2&amp;C137&amp;D160</f>
        <v>DISTRIBUCION VOLUMEN X CRITERIO (kg ó litros)Total AperitivosALTA Y MEDIA ALTA</v>
      </c>
      <c r="B160">
        <v>0</v>
      </c>
      <c r="C160">
        <v>0</v>
      </c>
      <c r="D160" t="s">
        <v>161</v>
      </c>
      <c r="E160">
        <v>22.035994601085626</v>
      </c>
      <c r="F160">
        <v>13.924027804569086</v>
      </c>
      <c r="G160">
        <v>8.1632251989634508</v>
      </c>
      <c r="I160">
        <v>0</v>
      </c>
      <c r="J160">
        <v>0</v>
      </c>
    </row>
    <row r="161" spans="1:10" x14ac:dyDescent="0.35">
      <c r="A161" t="str">
        <f>B2&amp;C137&amp;D161</f>
        <v>DISTRIBUCION VOLUMEN X CRITERIO (kg ó litros)Total AperitivosMEDIA</v>
      </c>
      <c r="B161">
        <v>0</v>
      </c>
      <c r="C161">
        <v>0</v>
      </c>
      <c r="D161" t="s">
        <v>162</v>
      </c>
      <c r="E161">
        <v>29.488120054306115</v>
      </c>
      <c r="F161">
        <v>19.853458527693054</v>
      </c>
      <c r="G161">
        <v>17.086282983806836</v>
      </c>
      <c r="I161">
        <v>0</v>
      </c>
      <c r="J161">
        <v>0</v>
      </c>
    </row>
    <row r="162" spans="1:10" x14ac:dyDescent="0.35">
      <c r="A162" t="str">
        <f>B2&amp;C137&amp;D162</f>
        <v>DISTRIBUCION VOLUMEN X CRITERIO (kg ó litros)Total AperitivosMEDIA BAJA</v>
      </c>
      <c r="B162">
        <v>0</v>
      </c>
      <c r="C162">
        <v>0</v>
      </c>
      <c r="D162" t="s">
        <v>163</v>
      </c>
      <c r="E162">
        <v>32.610044243313666</v>
      </c>
      <c r="F162">
        <v>39.52772256061133</v>
      </c>
      <c r="G162">
        <v>28.394655560449067</v>
      </c>
      <c r="I162">
        <v>0</v>
      </c>
      <c r="J162">
        <v>0</v>
      </c>
    </row>
    <row r="163" spans="1:10" x14ac:dyDescent="0.35">
      <c r="A163" t="str">
        <f>B2&amp;C137&amp;D163</f>
        <v>DISTRIBUCION VOLUMEN X CRITERIO (kg ó litros)Total AperitivosBAJA</v>
      </c>
      <c r="B163">
        <v>0</v>
      </c>
      <c r="C163">
        <v>0</v>
      </c>
      <c r="D163" t="s">
        <v>164</v>
      </c>
      <c r="E163">
        <v>15.865843623621828</v>
      </c>
      <c r="F163">
        <v>26.694781313014111</v>
      </c>
      <c r="G163">
        <v>46.355842199456106</v>
      </c>
      <c r="I163">
        <v>0</v>
      </c>
      <c r="J163">
        <v>0</v>
      </c>
    </row>
    <row r="164" spans="1:10" x14ac:dyDescent="0.35">
      <c r="A164" t="str">
        <f>B164&amp;C164&amp;D164</f>
        <v>PENETRACION (%)Total AlimentaciónT.ESPAÑA</v>
      </c>
      <c r="B164" t="s">
        <v>139</v>
      </c>
      <c r="C164" t="s">
        <v>142</v>
      </c>
      <c r="D164" t="s">
        <v>59</v>
      </c>
      <c r="E164">
        <v>47.248609999999999</v>
      </c>
      <c r="F164">
        <v>48.96951</v>
      </c>
      <c r="G164">
        <v>46.079090000000001</v>
      </c>
      <c r="I164">
        <v>0</v>
      </c>
      <c r="J164">
        <v>0</v>
      </c>
    </row>
    <row r="165" spans="1:10" x14ac:dyDescent="0.35">
      <c r="A165" t="str">
        <f>B164&amp;C164&amp;D165</f>
        <v>PENETRACION (%)Total AlimentaciónBCN AM</v>
      </c>
      <c r="B165">
        <v>0</v>
      </c>
      <c r="C165">
        <v>0</v>
      </c>
      <c r="D165" t="s">
        <v>147</v>
      </c>
      <c r="E165">
        <v>49.105240000000002</v>
      </c>
      <c r="F165">
        <v>57.730440000000002</v>
      </c>
      <c r="G165">
        <v>56.520119999999999</v>
      </c>
      <c r="I165">
        <v>0</v>
      </c>
      <c r="J165">
        <v>0</v>
      </c>
    </row>
    <row r="166" spans="1:10" x14ac:dyDescent="0.35">
      <c r="A166" t="str">
        <f>B164&amp;C164&amp;D166</f>
        <v>PENETRACION (%)Total AlimentaciónREST.CAT ARAGON</v>
      </c>
      <c r="B166">
        <v>0</v>
      </c>
      <c r="C166">
        <v>0</v>
      </c>
      <c r="D166" t="s">
        <v>148</v>
      </c>
      <c r="E166">
        <v>39.262749999999997</v>
      </c>
      <c r="F166">
        <v>40.165529999999997</v>
      </c>
      <c r="G166">
        <v>38.47522</v>
      </c>
      <c r="I166">
        <v>0</v>
      </c>
      <c r="J166">
        <v>0</v>
      </c>
    </row>
    <row r="167" spans="1:10" x14ac:dyDescent="0.35">
      <c r="A167" t="str">
        <f>B164&amp;C164&amp;D167</f>
        <v>PENETRACION (%)Total AlimentaciónLEVANTE</v>
      </c>
      <c r="B167">
        <v>0</v>
      </c>
      <c r="C167">
        <v>0</v>
      </c>
      <c r="D167" t="s">
        <v>149</v>
      </c>
      <c r="E167">
        <v>48.195779999999999</v>
      </c>
      <c r="F167">
        <v>51.897979999999997</v>
      </c>
      <c r="G167">
        <v>55.006050000000002</v>
      </c>
      <c r="I167">
        <v>0</v>
      </c>
      <c r="J167">
        <v>0</v>
      </c>
    </row>
    <row r="168" spans="1:10" x14ac:dyDescent="0.35">
      <c r="A168" t="str">
        <f>B164&amp;C164&amp;D168</f>
        <v>PENETRACION (%)Total AlimentaciónANDALUCIA</v>
      </c>
      <c r="B168">
        <v>0</v>
      </c>
      <c r="C168">
        <v>0</v>
      </c>
      <c r="D168" t="s">
        <v>150</v>
      </c>
      <c r="E168">
        <v>51.364669999999997</v>
      </c>
      <c r="F168">
        <v>51.876199999999997</v>
      </c>
      <c r="G168">
        <v>45.689660000000003</v>
      </c>
      <c r="I168">
        <v>0</v>
      </c>
      <c r="J168">
        <v>0</v>
      </c>
    </row>
    <row r="169" spans="1:10" x14ac:dyDescent="0.35">
      <c r="A169" t="str">
        <f>B164&amp;C164&amp;D169</f>
        <v>PENETRACION (%)Total AlimentaciónMDD AM</v>
      </c>
      <c r="B169">
        <v>0</v>
      </c>
      <c r="C169">
        <v>0</v>
      </c>
      <c r="D169" t="s">
        <v>151</v>
      </c>
      <c r="E169">
        <v>51.908340000000003</v>
      </c>
      <c r="F169">
        <v>52.29186</v>
      </c>
      <c r="G169">
        <v>55.241370000000003</v>
      </c>
      <c r="I169">
        <v>0</v>
      </c>
      <c r="J169">
        <v>0</v>
      </c>
    </row>
    <row r="170" spans="1:10" x14ac:dyDescent="0.35">
      <c r="A170" t="str">
        <f>B164&amp;C164&amp;D170</f>
        <v>PENETRACION (%)Total AlimentaciónRTO CENTRO</v>
      </c>
      <c r="B170">
        <v>0</v>
      </c>
      <c r="C170">
        <v>0</v>
      </c>
      <c r="D170" t="s">
        <v>152</v>
      </c>
      <c r="E170">
        <v>44.821309999999997</v>
      </c>
      <c r="F170">
        <v>46.34102</v>
      </c>
      <c r="G170">
        <v>48.815739999999998</v>
      </c>
      <c r="I170">
        <v>0</v>
      </c>
      <c r="J170">
        <v>0</v>
      </c>
    </row>
    <row r="171" spans="1:10" x14ac:dyDescent="0.35">
      <c r="A171" t="str">
        <f>B164&amp;C164&amp;D171</f>
        <v>PENETRACION (%)Total AlimentaciónNORTE-CENTRO</v>
      </c>
      <c r="B171">
        <v>0</v>
      </c>
      <c r="C171">
        <v>0</v>
      </c>
      <c r="D171" t="s">
        <v>153</v>
      </c>
      <c r="E171">
        <v>50.055100000000003</v>
      </c>
      <c r="F171">
        <v>42.969589999999997</v>
      </c>
      <c r="G171">
        <v>35.677030000000002</v>
      </c>
      <c r="I171">
        <v>0</v>
      </c>
      <c r="J171">
        <v>0</v>
      </c>
    </row>
    <row r="172" spans="1:10" x14ac:dyDescent="0.35">
      <c r="A172" t="str">
        <f>B164&amp;C164&amp;D172</f>
        <v>PENETRACION (%)Total AlimentaciónNOROESTE</v>
      </c>
      <c r="B172">
        <v>0</v>
      </c>
      <c r="C172">
        <v>0</v>
      </c>
      <c r="D172" t="s">
        <v>154</v>
      </c>
      <c r="E172">
        <v>43.44717</v>
      </c>
      <c r="F172">
        <v>51.77176</v>
      </c>
      <c r="G172">
        <v>42.017609999999998</v>
      </c>
      <c r="I172">
        <v>0</v>
      </c>
      <c r="J172">
        <v>0</v>
      </c>
    </row>
    <row r="173" spans="1:10" x14ac:dyDescent="0.35">
      <c r="A173" t="str">
        <f>B164&amp;C164&amp;D173</f>
        <v>PENETRACION (%)Total Alimentación&lt;2MIL</v>
      </c>
      <c r="B173">
        <v>0</v>
      </c>
      <c r="C173">
        <v>0</v>
      </c>
      <c r="D173" t="s">
        <v>29</v>
      </c>
      <c r="E173">
        <v>49.680869999999999</v>
      </c>
      <c r="F173">
        <v>38.20478</v>
      </c>
      <c r="G173">
        <v>34.345039999999997</v>
      </c>
      <c r="I173">
        <v>0</v>
      </c>
      <c r="J173">
        <v>0</v>
      </c>
    </row>
    <row r="174" spans="1:10" x14ac:dyDescent="0.35">
      <c r="A174" t="str">
        <f>B164&amp;C164&amp;D174</f>
        <v>PENETRACION (%)Total Alimentación2-5MIL</v>
      </c>
      <c r="B174">
        <v>0</v>
      </c>
      <c r="C174">
        <v>0</v>
      </c>
      <c r="D174" t="s">
        <v>32</v>
      </c>
      <c r="E174">
        <v>51.035020000000003</v>
      </c>
      <c r="F174">
        <v>53.867959999999997</v>
      </c>
      <c r="G174">
        <v>41.104640000000003</v>
      </c>
      <c r="I174">
        <v>0</v>
      </c>
      <c r="J174">
        <v>0</v>
      </c>
    </row>
    <row r="175" spans="1:10" x14ac:dyDescent="0.35">
      <c r="A175" t="str">
        <f>B164&amp;C164&amp;D175</f>
        <v>PENETRACION (%)Total Alimentación5-10MIL</v>
      </c>
      <c r="B175">
        <v>0</v>
      </c>
      <c r="C175">
        <v>0</v>
      </c>
      <c r="D175" t="s">
        <v>34</v>
      </c>
      <c r="E175">
        <v>52.605690000000003</v>
      </c>
      <c r="F175">
        <v>58.824159999999999</v>
      </c>
      <c r="G175">
        <v>56.927059999999997</v>
      </c>
      <c r="I175">
        <v>0</v>
      </c>
      <c r="J175">
        <v>0</v>
      </c>
    </row>
    <row r="176" spans="1:10" x14ac:dyDescent="0.35">
      <c r="A176" t="str">
        <f>B164&amp;C164&amp;D176</f>
        <v>PENETRACION (%)Total Alimentación10-30MIL</v>
      </c>
      <c r="B176">
        <v>0</v>
      </c>
      <c r="C176">
        <v>0</v>
      </c>
      <c r="D176" t="s">
        <v>36</v>
      </c>
      <c r="E176">
        <v>45.612609999999997</v>
      </c>
      <c r="F176">
        <v>52.197809999999997</v>
      </c>
      <c r="G176">
        <v>46.215290000000003</v>
      </c>
      <c r="I176">
        <v>0</v>
      </c>
      <c r="J176">
        <v>0</v>
      </c>
    </row>
    <row r="177" spans="1:10" x14ac:dyDescent="0.35">
      <c r="A177" t="str">
        <f>B164&amp;C164&amp;D177</f>
        <v>PENETRACION (%)Total Alimentación30-100MIL</v>
      </c>
      <c r="B177">
        <v>0</v>
      </c>
      <c r="C177">
        <v>0</v>
      </c>
      <c r="D177" t="s">
        <v>38</v>
      </c>
      <c r="E177">
        <v>49.367600000000003</v>
      </c>
      <c r="F177">
        <v>50.308540000000001</v>
      </c>
      <c r="G177">
        <v>49.575699999999998</v>
      </c>
      <c r="I177">
        <v>0</v>
      </c>
      <c r="J177">
        <v>0</v>
      </c>
    </row>
    <row r="178" spans="1:10" x14ac:dyDescent="0.35">
      <c r="A178" t="str">
        <f>B164&amp;C164&amp;D178</f>
        <v>PENETRACION (%)Total Alimentación100-200MIL</v>
      </c>
      <c r="B178">
        <v>0</v>
      </c>
      <c r="C178">
        <v>0</v>
      </c>
      <c r="D178" t="s">
        <v>40</v>
      </c>
      <c r="E178">
        <v>48.993980000000001</v>
      </c>
      <c r="F178">
        <v>48.163060000000002</v>
      </c>
      <c r="G178">
        <v>48.420679999999997</v>
      </c>
      <c r="I178">
        <v>0</v>
      </c>
      <c r="J178">
        <v>0</v>
      </c>
    </row>
    <row r="179" spans="1:10" x14ac:dyDescent="0.35">
      <c r="A179" t="str">
        <f>B164&amp;C164&amp;D179</f>
        <v>PENETRACION (%)Total Alimentación200-500MIL</v>
      </c>
      <c r="B179">
        <v>0</v>
      </c>
      <c r="C179">
        <v>0</v>
      </c>
      <c r="D179" t="s">
        <v>42</v>
      </c>
      <c r="E179">
        <v>46.508209999999998</v>
      </c>
      <c r="F179">
        <v>51.847430000000003</v>
      </c>
      <c r="G179">
        <v>47.916420000000002</v>
      </c>
      <c r="I179">
        <v>0</v>
      </c>
      <c r="J179">
        <v>0</v>
      </c>
    </row>
    <row r="180" spans="1:10" x14ac:dyDescent="0.35">
      <c r="A180" t="str">
        <f>B164&amp;C164&amp;D180</f>
        <v>PENETRACION (%)Total Alimentación&gt;500MIL</v>
      </c>
      <c r="B180">
        <v>0</v>
      </c>
      <c r="C180">
        <v>0</v>
      </c>
      <c r="D180" t="s">
        <v>44</v>
      </c>
      <c r="E180">
        <v>45.888390000000001</v>
      </c>
      <c r="F180">
        <v>42.500689999999999</v>
      </c>
      <c r="G180">
        <v>43.915750000000003</v>
      </c>
      <c r="I180">
        <v>0</v>
      </c>
      <c r="J180">
        <v>0</v>
      </c>
    </row>
    <row r="181" spans="1:10" x14ac:dyDescent="0.35">
      <c r="A181" t="str">
        <f>B164&amp;C164&amp;D181</f>
        <v>PENETRACION (%)Total AlimentaciónDE 15 A 19 AÑOS</v>
      </c>
      <c r="B181">
        <v>0</v>
      </c>
      <c r="C181">
        <v>0</v>
      </c>
      <c r="D181" t="s">
        <v>155</v>
      </c>
      <c r="E181">
        <v>45.04345</v>
      </c>
      <c r="F181">
        <v>62.112360000000002</v>
      </c>
      <c r="G181">
        <v>49.692270000000001</v>
      </c>
      <c r="I181">
        <v>0</v>
      </c>
      <c r="J181">
        <v>0</v>
      </c>
    </row>
    <row r="182" spans="1:10" x14ac:dyDescent="0.35">
      <c r="A182" t="str">
        <f>B164&amp;C164&amp;D182</f>
        <v>PENETRACION (%)Total AlimentaciónDE 20 A 24 AÑOS</v>
      </c>
      <c r="B182">
        <v>0</v>
      </c>
      <c r="C182">
        <v>0</v>
      </c>
      <c r="D182" t="s">
        <v>156</v>
      </c>
      <c r="E182">
        <v>62.161430000000003</v>
      </c>
      <c r="F182">
        <v>50.11392</v>
      </c>
      <c r="G182">
        <v>43.081859999999999</v>
      </c>
      <c r="I182">
        <v>0</v>
      </c>
      <c r="J182">
        <v>0</v>
      </c>
    </row>
    <row r="183" spans="1:10" x14ac:dyDescent="0.35">
      <c r="A183" t="str">
        <f>B164&amp;C164&amp;D183</f>
        <v>PENETRACION (%)Total AlimentaciónDE 25 A 34 AÑOS</v>
      </c>
      <c r="B183">
        <v>0</v>
      </c>
      <c r="C183">
        <v>0</v>
      </c>
      <c r="D183" t="s">
        <v>157</v>
      </c>
      <c r="E183">
        <v>57.855350000000001</v>
      </c>
      <c r="F183">
        <v>57.709090000000003</v>
      </c>
      <c r="G183">
        <v>45.50141</v>
      </c>
      <c r="I183">
        <v>0</v>
      </c>
      <c r="J183">
        <v>0</v>
      </c>
    </row>
    <row r="184" spans="1:10" x14ac:dyDescent="0.35">
      <c r="A184" t="str">
        <f>B164&amp;C164&amp;D184</f>
        <v>PENETRACION (%)Total AlimentaciónDE 35 A 49 AÑOS</v>
      </c>
      <c r="B184">
        <v>0</v>
      </c>
      <c r="C184">
        <v>0</v>
      </c>
      <c r="D184" t="s">
        <v>158</v>
      </c>
      <c r="E184">
        <v>45.641750000000002</v>
      </c>
      <c r="F184">
        <v>48.592449999999999</v>
      </c>
      <c r="G184">
        <v>44.419089999999997</v>
      </c>
      <c r="I184">
        <v>0</v>
      </c>
      <c r="J184">
        <v>0</v>
      </c>
    </row>
    <row r="185" spans="1:10" x14ac:dyDescent="0.35">
      <c r="A185" t="str">
        <f>B164&amp;C164&amp;D185</f>
        <v>PENETRACION (%)Total AlimentaciónDE 50 A 59 AÑOS</v>
      </c>
      <c r="B185">
        <v>0</v>
      </c>
      <c r="C185">
        <v>0</v>
      </c>
      <c r="D185" t="s">
        <v>159</v>
      </c>
      <c r="E185">
        <v>45.580970000000001</v>
      </c>
      <c r="F185">
        <v>46.911929999999998</v>
      </c>
      <c r="G185">
        <v>45.030679999999997</v>
      </c>
      <c r="I185">
        <v>0</v>
      </c>
      <c r="J185">
        <v>0</v>
      </c>
    </row>
    <row r="186" spans="1:10" x14ac:dyDescent="0.35">
      <c r="A186" t="str">
        <f>B164&amp;C164&amp;D186</f>
        <v>PENETRACION (%)Total AlimentaciónDE 60 A 75 AÑOS</v>
      </c>
      <c r="B186">
        <v>0</v>
      </c>
      <c r="C186">
        <v>0</v>
      </c>
      <c r="D186" t="s">
        <v>160</v>
      </c>
      <c r="E186">
        <v>40.817480000000003</v>
      </c>
      <c r="F186">
        <v>45.730110000000003</v>
      </c>
      <c r="G186">
        <v>52.641919999999999</v>
      </c>
      <c r="I186">
        <v>0</v>
      </c>
      <c r="J186">
        <v>0</v>
      </c>
    </row>
    <row r="187" spans="1:10" x14ac:dyDescent="0.35">
      <c r="A187" t="str">
        <f>B164&amp;C164&amp;D187</f>
        <v>PENETRACION (%)Total AlimentaciónALTA Y MEDIA ALTA</v>
      </c>
      <c r="B187">
        <v>0</v>
      </c>
      <c r="C187">
        <v>0</v>
      </c>
      <c r="D187" t="s">
        <v>161</v>
      </c>
      <c r="E187">
        <v>50.184150000000002</v>
      </c>
      <c r="F187">
        <v>56.627209999999998</v>
      </c>
      <c r="G187">
        <v>54.159030000000001</v>
      </c>
      <c r="I187">
        <v>0</v>
      </c>
      <c r="J187">
        <v>0</v>
      </c>
    </row>
    <row r="188" spans="1:10" x14ac:dyDescent="0.35">
      <c r="A188" t="str">
        <f>B164&amp;C164&amp;D188</f>
        <v>PENETRACION (%)Total AlimentaciónMEDIA</v>
      </c>
      <c r="B188">
        <v>0</v>
      </c>
      <c r="C188">
        <v>0</v>
      </c>
      <c r="D188" t="s">
        <v>162</v>
      </c>
      <c r="E188">
        <v>45.69012</v>
      </c>
      <c r="F188">
        <v>49.783369999999998</v>
      </c>
      <c r="G188">
        <v>48.960740000000001</v>
      </c>
      <c r="I188">
        <v>0</v>
      </c>
      <c r="J188">
        <v>0</v>
      </c>
    </row>
    <row r="189" spans="1:10" x14ac:dyDescent="0.35">
      <c r="A189" t="str">
        <f>B164&amp;C164&amp;D189</f>
        <v>PENETRACION (%)Total AlimentaciónMEDIA BAJA</v>
      </c>
      <c r="B189">
        <v>0</v>
      </c>
      <c r="C189">
        <v>0</v>
      </c>
      <c r="D189" t="s">
        <v>163</v>
      </c>
      <c r="E189">
        <v>44.731929999999998</v>
      </c>
      <c r="F189">
        <v>45.46743</v>
      </c>
      <c r="G189">
        <v>42.01305</v>
      </c>
      <c r="I189">
        <v>0</v>
      </c>
      <c r="J189">
        <v>0</v>
      </c>
    </row>
    <row r="190" spans="1:10" x14ac:dyDescent="0.35">
      <c r="A190" t="str">
        <f>B164&amp;C164&amp;D190</f>
        <v>PENETRACION (%)Total AlimentaciónBAJA</v>
      </c>
      <c r="B190">
        <v>0</v>
      </c>
      <c r="C190">
        <v>0</v>
      </c>
      <c r="D190" t="s">
        <v>164</v>
      </c>
      <c r="E190">
        <v>53.602800000000002</v>
      </c>
      <c r="F190">
        <v>47.305660000000003</v>
      </c>
      <c r="G190">
        <v>41.091349999999998</v>
      </c>
      <c r="I190">
        <v>0</v>
      </c>
      <c r="J190">
        <v>0</v>
      </c>
    </row>
    <row r="191" spans="1:10" x14ac:dyDescent="0.35">
      <c r="A191" t="str">
        <f>B164&amp;C191&amp;D191</f>
        <v>PENETRACION (%).T.Alimentos TOTAL INGT.ESPAÑA</v>
      </c>
      <c r="B191">
        <v>0</v>
      </c>
      <c r="C191" t="s">
        <v>14</v>
      </c>
      <c r="D191" t="s">
        <v>59</v>
      </c>
      <c r="E191">
        <v>33.30498</v>
      </c>
      <c r="F191">
        <v>36.416069999999998</v>
      </c>
      <c r="G191">
        <v>33.168900000000001</v>
      </c>
      <c r="I191">
        <v>0</v>
      </c>
      <c r="J191">
        <v>0</v>
      </c>
    </row>
    <row r="192" spans="1:10" x14ac:dyDescent="0.35">
      <c r="A192" t="str">
        <f>B164&amp;C191&amp;D192</f>
        <v>PENETRACION (%).T.Alimentos TOTAL INGBCN AM</v>
      </c>
      <c r="B192">
        <v>0</v>
      </c>
      <c r="C192">
        <v>0</v>
      </c>
      <c r="D192" t="s">
        <v>147</v>
      </c>
      <c r="E192">
        <v>31.027570000000001</v>
      </c>
      <c r="F192">
        <v>45.73706</v>
      </c>
      <c r="G192">
        <v>35.888530000000003</v>
      </c>
      <c r="I192">
        <v>0</v>
      </c>
      <c r="J192">
        <v>0</v>
      </c>
    </row>
    <row r="193" spans="1:10" x14ac:dyDescent="0.35">
      <c r="A193" t="str">
        <f>B164&amp;C191&amp;D193</f>
        <v>PENETRACION (%).T.Alimentos TOTAL INGREST.CAT ARAGON</v>
      </c>
      <c r="B193">
        <v>0</v>
      </c>
      <c r="C193">
        <v>0</v>
      </c>
      <c r="D193" t="s">
        <v>148</v>
      </c>
      <c r="E193">
        <v>27.363160000000001</v>
      </c>
      <c r="F193">
        <v>29.895160000000001</v>
      </c>
      <c r="G193">
        <v>28.653680000000001</v>
      </c>
      <c r="I193">
        <v>0</v>
      </c>
      <c r="J193">
        <v>0</v>
      </c>
    </row>
    <row r="194" spans="1:10" x14ac:dyDescent="0.35">
      <c r="A194" t="str">
        <f>B164&amp;C191&amp;D194</f>
        <v>PENETRACION (%).T.Alimentos TOTAL INGLEVANTE</v>
      </c>
      <c r="B194">
        <v>0</v>
      </c>
      <c r="C194">
        <v>0</v>
      </c>
      <c r="D194" t="s">
        <v>149</v>
      </c>
      <c r="E194">
        <v>35.374270000000003</v>
      </c>
      <c r="F194">
        <v>37.120460000000001</v>
      </c>
      <c r="G194">
        <v>40.715850000000003</v>
      </c>
      <c r="I194">
        <v>0</v>
      </c>
      <c r="J194">
        <v>0</v>
      </c>
    </row>
    <row r="195" spans="1:10" x14ac:dyDescent="0.35">
      <c r="A195" t="str">
        <f>B164&amp;C191&amp;D195</f>
        <v>PENETRACION (%).T.Alimentos TOTAL INGANDALUCIA</v>
      </c>
      <c r="B195">
        <v>0</v>
      </c>
      <c r="C195">
        <v>0</v>
      </c>
      <c r="D195" t="s">
        <v>150</v>
      </c>
      <c r="E195">
        <v>37.200510000000001</v>
      </c>
      <c r="F195">
        <v>38.555579999999999</v>
      </c>
      <c r="G195">
        <v>32.40493</v>
      </c>
      <c r="I195">
        <v>0</v>
      </c>
      <c r="J195">
        <v>0</v>
      </c>
    </row>
    <row r="196" spans="1:10" x14ac:dyDescent="0.35">
      <c r="A196" t="str">
        <f>B164&amp;C191&amp;D196</f>
        <v>PENETRACION (%).T.Alimentos TOTAL INGMDD AM</v>
      </c>
      <c r="B196">
        <v>0</v>
      </c>
      <c r="C196">
        <v>0</v>
      </c>
      <c r="D196" t="s">
        <v>151</v>
      </c>
      <c r="E196">
        <v>37.396880000000003</v>
      </c>
      <c r="F196">
        <v>44.605899999999998</v>
      </c>
      <c r="G196">
        <v>46.972279999999998</v>
      </c>
      <c r="I196">
        <v>0</v>
      </c>
      <c r="J196">
        <v>0</v>
      </c>
    </row>
    <row r="197" spans="1:10" x14ac:dyDescent="0.35">
      <c r="A197" t="str">
        <f>B164&amp;C191&amp;D197</f>
        <v>PENETRACION (%).T.Alimentos TOTAL INGRTO CENTRO</v>
      </c>
      <c r="B197">
        <v>0</v>
      </c>
      <c r="C197">
        <v>0</v>
      </c>
      <c r="D197" t="s">
        <v>152</v>
      </c>
      <c r="E197">
        <v>33.256540000000001</v>
      </c>
      <c r="F197">
        <v>32.917949999999998</v>
      </c>
      <c r="G197">
        <v>33.097119999999997</v>
      </c>
      <c r="I197">
        <v>0</v>
      </c>
      <c r="J197">
        <v>0</v>
      </c>
    </row>
    <row r="198" spans="1:10" x14ac:dyDescent="0.35">
      <c r="A198" t="str">
        <f>B164&amp;C191&amp;D198</f>
        <v>PENETRACION (%).T.Alimentos TOTAL INGNORTE-CENTRO</v>
      </c>
      <c r="B198">
        <v>0</v>
      </c>
      <c r="C198">
        <v>0</v>
      </c>
      <c r="D198" t="s">
        <v>153</v>
      </c>
      <c r="E198">
        <v>32.309629999999999</v>
      </c>
      <c r="F198">
        <v>23.544029999999999</v>
      </c>
      <c r="G198">
        <v>23.307829999999999</v>
      </c>
      <c r="I198">
        <v>0</v>
      </c>
      <c r="J198">
        <v>0</v>
      </c>
    </row>
    <row r="199" spans="1:10" x14ac:dyDescent="0.35">
      <c r="A199" t="str">
        <f>B164&amp;C191&amp;D199</f>
        <v>PENETRACION (%).T.Alimentos TOTAL INGNOROESTE</v>
      </c>
      <c r="B199">
        <v>0</v>
      </c>
      <c r="C199">
        <v>0</v>
      </c>
      <c r="D199" t="s">
        <v>154</v>
      </c>
      <c r="E199">
        <v>29.760870000000001</v>
      </c>
      <c r="F199">
        <v>41.699849999999998</v>
      </c>
      <c r="G199">
        <v>32.714869999999998</v>
      </c>
      <c r="I199">
        <v>0</v>
      </c>
      <c r="J199">
        <v>0</v>
      </c>
    </row>
    <row r="200" spans="1:10" x14ac:dyDescent="0.35">
      <c r="A200" t="str">
        <f>B164&amp;C191&amp;D200</f>
        <v>PENETRACION (%).T.Alimentos TOTAL ING&lt;2MIL</v>
      </c>
      <c r="B200">
        <v>0</v>
      </c>
      <c r="C200">
        <v>0</v>
      </c>
      <c r="D200" t="s">
        <v>29</v>
      </c>
      <c r="E200">
        <v>29.633320000000001</v>
      </c>
      <c r="F200">
        <v>25.363520000000001</v>
      </c>
      <c r="G200">
        <v>26.591090000000001</v>
      </c>
      <c r="I200">
        <v>0</v>
      </c>
      <c r="J200">
        <v>0</v>
      </c>
    </row>
    <row r="201" spans="1:10" x14ac:dyDescent="0.35">
      <c r="A201" t="str">
        <f>B164&amp;C191&amp;D201</f>
        <v>PENETRACION (%).T.Alimentos TOTAL ING2-5MIL</v>
      </c>
      <c r="B201">
        <v>0</v>
      </c>
      <c r="C201">
        <v>0</v>
      </c>
      <c r="D201" t="s">
        <v>32</v>
      </c>
      <c r="E201">
        <v>33.97889</v>
      </c>
      <c r="F201">
        <v>41.762590000000003</v>
      </c>
      <c r="G201">
        <v>33.694339999999997</v>
      </c>
      <c r="I201">
        <v>0</v>
      </c>
      <c r="J201">
        <v>0</v>
      </c>
    </row>
    <row r="202" spans="1:10" x14ac:dyDescent="0.35">
      <c r="A202" t="str">
        <f>B164&amp;C191&amp;D202</f>
        <v>PENETRACION (%).T.Alimentos TOTAL ING5-10MIL</v>
      </c>
      <c r="B202">
        <v>0</v>
      </c>
      <c r="C202">
        <v>0</v>
      </c>
      <c r="D202" t="s">
        <v>34</v>
      </c>
      <c r="E202">
        <v>39.811360000000001</v>
      </c>
      <c r="F202">
        <v>41.374110000000002</v>
      </c>
      <c r="G202">
        <v>40.748429999999999</v>
      </c>
      <c r="I202">
        <v>0</v>
      </c>
      <c r="J202">
        <v>0</v>
      </c>
    </row>
    <row r="203" spans="1:10" x14ac:dyDescent="0.35">
      <c r="A203" t="str">
        <f>B164&amp;C191&amp;D203</f>
        <v>PENETRACION (%).T.Alimentos TOTAL ING10-30MIL</v>
      </c>
      <c r="B203">
        <v>0</v>
      </c>
      <c r="C203">
        <v>0</v>
      </c>
      <c r="D203" t="s">
        <v>36</v>
      </c>
      <c r="E203">
        <v>35.17483</v>
      </c>
      <c r="F203">
        <v>37.921619999999997</v>
      </c>
      <c r="G203">
        <v>29.948360000000001</v>
      </c>
      <c r="I203">
        <v>0</v>
      </c>
      <c r="J203">
        <v>0</v>
      </c>
    </row>
    <row r="204" spans="1:10" x14ac:dyDescent="0.35">
      <c r="A204" t="str">
        <f>B164&amp;C191&amp;D204</f>
        <v>PENETRACION (%).T.Alimentos TOTAL ING30-100MIL</v>
      </c>
      <c r="B204">
        <v>0</v>
      </c>
      <c r="C204">
        <v>0</v>
      </c>
      <c r="D204" t="s">
        <v>38</v>
      </c>
      <c r="E204">
        <v>39.30829</v>
      </c>
      <c r="F204">
        <v>36.427579999999999</v>
      </c>
      <c r="G204">
        <v>34.557839999999999</v>
      </c>
      <c r="I204">
        <v>0</v>
      </c>
      <c r="J204">
        <v>0</v>
      </c>
    </row>
    <row r="205" spans="1:10" x14ac:dyDescent="0.35">
      <c r="A205" t="str">
        <f>B164&amp;C191&amp;D205</f>
        <v>PENETRACION (%).T.Alimentos TOTAL ING100-200MIL</v>
      </c>
      <c r="B205">
        <v>0</v>
      </c>
      <c r="C205">
        <v>0</v>
      </c>
      <c r="D205" t="s">
        <v>40</v>
      </c>
      <c r="E205">
        <v>31.846109999999999</v>
      </c>
      <c r="F205">
        <v>34.207279999999997</v>
      </c>
      <c r="G205">
        <v>29.53876</v>
      </c>
      <c r="I205">
        <v>0</v>
      </c>
      <c r="J205">
        <v>0</v>
      </c>
    </row>
    <row r="206" spans="1:10" x14ac:dyDescent="0.35">
      <c r="A206" t="str">
        <f>B164&amp;C191&amp;D206</f>
        <v>PENETRACION (%).T.Alimentos TOTAL ING200-500MIL</v>
      </c>
      <c r="B206">
        <v>0</v>
      </c>
      <c r="C206">
        <v>0</v>
      </c>
      <c r="D206" t="s">
        <v>42</v>
      </c>
      <c r="E206">
        <v>28.5593</v>
      </c>
      <c r="F206">
        <v>41.236939999999997</v>
      </c>
      <c r="G206">
        <v>37.667639999999999</v>
      </c>
      <c r="I206">
        <v>0</v>
      </c>
      <c r="J206">
        <v>0</v>
      </c>
    </row>
    <row r="207" spans="1:10" x14ac:dyDescent="0.35">
      <c r="A207" t="str">
        <f>B164&amp;C191&amp;D207</f>
        <v>PENETRACION (%).T.Alimentos TOTAL ING&gt;500MIL</v>
      </c>
      <c r="B207">
        <v>0</v>
      </c>
      <c r="C207">
        <v>0</v>
      </c>
      <c r="D207" t="s">
        <v>44</v>
      </c>
      <c r="E207">
        <v>33.395049999999998</v>
      </c>
      <c r="F207">
        <v>34.059139999999999</v>
      </c>
      <c r="G207">
        <v>35.13964</v>
      </c>
      <c r="I207">
        <v>0</v>
      </c>
      <c r="J207">
        <v>0</v>
      </c>
    </row>
    <row r="208" spans="1:10" x14ac:dyDescent="0.35">
      <c r="A208" t="str">
        <f>B164&amp;C191&amp;D208</f>
        <v>PENETRACION (%).T.Alimentos TOTAL INGDE 15 A 19 AÑOS</v>
      </c>
      <c r="B208">
        <v>0</v>
      </c>
      <c r="C208">
        <v>0</v>
      </c>
      <c r="D208" t="s">
        <v>155</v>
      </c>
      <c r="E208">
        <v>14.490919999999999</v>
      </c>
      <c r="F208">
        <v>40.681109999999997</v>
      </c>
      <c r="G208">
        <v>41.293010000000002</v>
      </c>
      <c r="I208">
        <v>0</v>
      </c>
      <c r="J208">
        <v>0</v>
      </c>
    </row>
    <row r="209" spans="1:10" x14ac:dyDescent="0.35">
      <c r="A209" t="str">
        <f>B164&amp;C191&amp;D209</f>
        <v>PENETRACION (%).T.Alimentos TOTAL INGDE 20 A 24 AÑOS</v>
      </c>
      <c r="B209">
        <v>0</v>
      </c>
      <c r="C209">
        <v>0</v>
      </c>
      <c r="D209" t="s">
        <v>156</v>
      </c>
      <c r="E209">
        <v>43.74859</v>
      </c>
      <c r="F209">
        <v>39.016770000000001</v>
      </c>
      <c r="G209">
        <v>23.727340000000002</v>
      </c>
      <c r="I209">
        <v>0</v>
      </c>
      <c r="J209">
        <v>0</v>
      </c>
    </row>
    <row r="210" spans="1:10" x14ac:dyDescent="0.35">
      <c r="A210" t="str">
        <f>B164&amp;C191&amp;D210</f>
        <v>PENETRACION (%).T.Alimentos TOTAL INGDE 25 A 34 AÑOS</v>
      </c>
      <c r="B210">
        <v>0</v>
      </c>
      <c r="C210">
        <v>0</v>
      </c>
      <c r="D210" t="s">
        <v>157</v>
      </c>
      <c r="E210">
        <v>45.30341</v>
      </c>
      <c r="F210">
        <v>45.931579999999997</v>
      </c>
      <c r="G210">
        <v>37.89629</v>
      </c>
      <c r="I210">
        <v>0</v>
      </c>
      <c r="J210">
        <v>0</v>
      </c>
    </row>
    <row r="211" spans="1:10" x14ac:dyDescent="0.35">
      <c r="A211" t="str">
        <f>B164&amp;C191&amp;D211</f>
        <v>PENETRACION (%).T.Alimentos TOTAL INGDE 35 A 49 AÑOS</v>
      </c>
      <c r="B211">
        <v>0</v>
      </c>
      <c r="C211">
        <v>0</v>
      </c>
      <c r="D211" t="s">
        <v>158</v>
      </c>
      <c r="E211">
        <v>32.460189999999997</v>
      </c>
      <c r="F211">
        <v>37.681339999999999</v>
      </c>
      <c r="G211">
        <v>31.049600000000002</v>
      </c>
      <c r="I211">
        <v>0</v>
      </c>
      <c r="J211">
        <v>0</v>
      </c>
    </row>
    <row r="212" spans="1:10" x14ac:dyDescent="0.35">
      <c r="A212" t="str">
        <f>B164&amp;C191&amp;D212</f>
        <v>PENETRACION (%).T.Alimentos TOTAL INGDE 50 A 59 AÑOS</v>
      </c>
      <c r="B212">
        <v>0</v>
      </c>
      <c r="C212">
        <v>0</v>
      </c>
      <c r="D212" t="s">
        <v>159</v>
      </c>
      <c r="E212">
        <v>31.956050000000001</v>
      </c>
      <c r="F212">
        <v>35.452739999999999</v>
      </c>
      <c r="G212">
        <v>31.635349999999999</v>
      </c>
      <c r="I212">
        <v>0</v>
      </c>
      <c r="J212">
        <v>0</v>
      </c>
    </row>
    <row r="213" spans="1:10" x14ac:dyDescent="0.35">
      <c r="A213" t="str">
        <f>B164&amp;C191&amp;D213</f>
        <v>PENETRACION (%).T.Alimentos TOTAL INGDE 60 A 75 AÑOS</v>
      </c>
      <c r="B213">
        <v>0</v>
      </c>
      <c r="C213">
        <v>0</v>
      </c>
      <c r="D213" t="s">
        <v>160</v>
      </c>
      <c r="E213">
        <v>30.603919999999999</v>
      </c>
      <c r="F213">
        <v>30.741289999999999</v>
      </c>
      <c r="G213">
        <v>36.950420000000001</v>
      </c>
      <c r="I213">
        <v>0</v>
      </c>
      <c r="J213">
        <v>0</v>
      </c>
    </row>
    <row r="214" spans="1:10" x14ac:dyDescent="0.35">
      <c r="A214" t="str">
        <f>B164&amp;C191&amp;D214</f>
        <v>PENETRACION (%).T.Alimentos TOTAL INGALTA Y MEDIA ALTA</v>
      </c>
      <c r="B214">
        <v>0</v>
      </c>
      <c r="C214">
        <v>0</v>
      </c>
      <c r="D214" t="s">
        <v>161</v>
      </c>
      <c r="E214">
        <v>36.957270000000001</v>
      </c>
      <c r="F214">
        <v>43.00909</v>
      </c>
      <c r="G214">
        <v>42.132599999999996</v>
      </c>
      <c r="I214">
        <v>0</v>
      </c>
      <c r="J214">
        <v>0</v>
      </c>
    </row>
    <row r="215" spans="1:10" x14ac:dyDescent="0.35">
      <c r="A215" t="str">
        <f>B164&amp;C191&amp;D215</f>
        <v>PENETRACION (%).T.Alimentos TOTAL INGMEDIA</v>
      </c>
      <c r="B215">
        <v>0</v>
      </c>
      <c r="C215">
        <v>0</v>
      </c>
      <c r="D215" t="s">
        <v>162</v>
      </c>
      <c r="E215">
        <v>31.86957</v>
      </c>
      <c r="F215">
        <v>34.835929999999998</v>
      </c>
      <c r="G215">
        <v>35.086399999999998</v>
      </c>
      <c r="I215">
        <v>0</v>
      </c>
      <c r="J215">
        <v>0</v>
      </c>
    </row>
    <row r="216" spans="1:10" x14ac:dyDescent="0.35">
      <c r="A216" t="str">
        <f>B164&amp;C191&amp;D216</f>
        <v>PENETRACION (%).T.Alimentos TOTAL INGMEDIA BAJA</v>
      </c>
      <c r="B216">
        <v>0</v>
      </c>
      <c r="C216">
        <v>0</v>
      </c>
      <c r="D216" t="s">
        <v>163</v>
      </c>
      <c r="E216">
        <v>33.011310000000002</v>
      </c>
      <c r="F216">
        <v>34.671939999999999</v>
      </c>
      <c r="G216">
        <v>33.150590000000001</v>
      </c>
      <c r="I216">
        <v>0</v>
      </c>
      <c r="J216">
        <v>0</v>
      </c>
    </row>
    <row r="217" spans="1:10" x14ac:dyDescent="0.35">
      <c r="A217" t="str">
        <f>B164&amp;C191&amp;D217</f>
        <v>PENETRACION (%).T.Alimentos TOTAL INGBAJA</v>
      </c>
      <c r="B217">
        <v>0</v>
      </c>
      <c r="C217">
        <v>0</v>
      </c>
      <c r="D217" t="s">
        <v>164</v>
      </c>
      <c r="E217">
        <v>36.553280000000001</v>
      </c>
      <c r="F217">
        <v>38.017209999999999</v>
      </c>
      <c r="G217">
        <v>24.912369999999999</v>
      </c>
      <c r="I217">
        <v>0</v>
      </c>
      <c r="J217">
        <v>0</v>
      </c>
    </row>
    <row r="218" spans="1:10" x14ac:dyDescent="0.35">
      <c r="A218" t="str">
        <f>B164&amp;C218&amp;D218</f>
        <v>PENETRACION (%)Total BebidasT.ESPAÑA</v>
      </c>
      <c r="B218">
        <v>0</v>
      </c>
      <c r="C218" t="s">
        <v>15</v>
      </c>
      <c r="D218" t="s">
        <v>59</v>
      </c>
      <c r="E218">
        <v>27.266110000000001</v>
      </c>
      <c r="F218">
        <v>26.72325</v>
      </c>
      <c r="G218">
        <v>25.125489999999999</v>
      </c>
      <c r="I218">
        <v>0</v>
      </c>
      <c r="J218">
        <v>0</v>
      </c>
    </row>
    <row r="219" spans="1:10" x14ac:dyDescent="0.35">
      <c r="A219" t="str">
        <f>B164&amp;C218&amp;D219</f>
        <v>PENETRACION (%)Total BebidasBCN AM</v>
      </c>
      <c r="B219">
        <v>0</v>
      </c>
      <c r="C219">
        <v>0</v>
      </c>
      <c r="D219" t="s">
        <v>147</v>
      </c>
      <c r="E219">
        <v>31.504000000000001</v>
      </c>
      <c r="F219">
        <v>34.561920000000001</v>
      </c>
      <c r="G219">
        <v>35.392339999999997</v>
      </c>
      <c r="I219">
        <v>0</v>
      </c>
      <c r="J219">
        <v>0</v>
      </c>
    </row>
    <row r="220" spans="1:10" x14ac:dyDescent="0.35">
      <c r="A220" t="str">
        <f>B164&amp;C218&amp;D220</f>
        <v>PENETRACION (%)Total BebidasREST.CAT ARAGON</v>
      </c>
      <c r="B220">
        <v>0</v>
      </c>
      <c r="C220">
        <v>0</v>
      </c>
      <c r="D220" t="s">
        <v>148</v>
      </c>
      <c r="E220">
        <v>24.751729999999998</v>
      </c>
      <c r="F220">
        <v>25.021619999999999</v>
      </c>
      <c r="G220">
        <v>21.421939999999999</v>
      </c>
      <c r="I220">
        <v>0</v>
      </c>
      <c r="J220">
        <v>0</v>
      </c>
    </row>
    <row r="221" spans="1:10" x14ac:dyDescent="0.35">
      <c r="A221" t="str">
        <f>B164&amp;C218&amp;D221</f>
        <v>PENETRACION (%)Total BebidasLEVANTE</v>
      </c>
      <c r="B221">
        <v>0</v>
      </c>
      <c r="C221">
        <v>0</v>
      </c>
      <c r="D221" t="s">
        <v>149</v>
      </c>
      <c r="E221">
        <v>30.684850000000001</v>
      </c>
      <c r="F221">
        <v>30.43938</v>
      </c>
      <c r="G221">
        <v>34.86795</v>
      </c>
      <c r="I221">
        <v>0</v>
      </c>
      <c r="J221">
        <v>0</v>
      </c>
    </row>
    <row r="222" spans="1:10" x14ac:dyDescent="0.35">
      <c r="A222" t="str">
        <f>B164&amp;C218&amp;D222</f>
        <v>PENETRACION (%)Total BebidasANDALUCIA</v>
      </c>
      <c r="B222">
        <v>0</v>
      </c>
      <c r="C222">
        <v>0</v>
      </c>
      <c r="D222" t="s">
        <v>150</v>
      </c>
      <c r="E222">
        <v>28.020029999999998</v>
      </c>
      <c r="F222">
        <v>24.373740000000002</v>
      </c>
      <c r="G222">
        <v>22.764880000000002</v>
      </c>
      <c r="I222">
        <v>0</v>
      </c>
      <c r="J222">
        <v>0</v>
      </c>
    </row>
    <row r="223" spans="1:10" x14ac:dyDescent="0.35">
      <c r="A223" t="str">
        <f>B164&amp;C218&amp;D223</f>
        <v>PENETRACION (%)Total BebidasMDD AM</v>
      </c>
      <c r="B223">
        <v>0</v>
      </c>
      <c r="C223">
        <v>0</v>
      </c>
      <c r="D223" t="s">
        <v>151</v>
      </c>
      <c r="E223">
        <v>28.630590000000002</v>
      </c>
      <c r="F223">
        <v>27.209630000000001</v>
      </c>
      <c r="G223">
        <v>29.462150000000001</v>
      </c>
      <c r="I223">
        <v>0</v>
      </c>
      <c r="J223">
        <v>0</v>
      </c>
    </row>
    <row r="224" spans="1:10" x14ac:dyDescent="0.35">
      <c r="A224" t="str">
        <f>B164&amp;C218&amp;D224</f>
        <v>PENETRACION (%)Total BebidasRTO CENTRO</v>
      </c>
      <c r="B224">
        <v>0</v>
      </c>
      <c r="C224">
        <v>0</v>
      </c>
      <c r="D224" t="s">
        <v>152</v>
      </c>
      <c r="E224">
        <v>25.944210000000002</v>
      </c>
      <c r="F224">
        <v>23.460159999999998</v>
      </c>
      <c r="G224">
        <v>26.474509999999999</v>
      </c>
      <c r="I224">
        <v>0</v>
      </c>
      <c r="J224">
        <v>0</v>
      </c>
    </row>
    <row r="225" spans="1:10" x14ac:dyDescent="0.35">
      <c r="A225" t="str">
        <f>B164&amp;C218&amp;D225</f>
        <v>PENETRACION (%)Total BebidasNORTE-CENTRO</v>
      </c>
      <c r="B225">
        <v>0</v>
      </c>
      <c r="C225">
        <v>0</v>
      </c>
      <c r="D225" t="s">
        <v>153</v>
      </c>
      <c r="E225">
        <v>30.709099999999999</v>
      </c>
      <c r="F225">
        <v>26.832529999999998</v>
      </c>
      <c r="G225">
        <v>20.361609999999999</v>
      </c>
      <c r="I225">
        <v>0</v>
      </c>
      <c r="J225">
        <v>0</v>
      </c>
    </row>
    <row r="226" spans="1:10" x14ac:dyDescent="0.35">
      <c r="A226" t="str">
        <f>B164&amp;C218&amp;D226</f>
        <v>PENETRACION (%)Total BebidasNOROESTE</v>
      </c>
      <c r="B226">
        <v>0</v>
      </c>
      <c r="C226">
        <v>0</v>
      </c>
      <c r="D226" t="s">
        <v>154</v>
      </c>
      <c r="E226">
        <v>27.709890000000001</v>
      </c>
      <c r="F226">
        <v>29.744520000000001</v>
      </c>
      <c r="G226">
        <v>23.877179999999999</v>
      </c>
      <c r="I226">
        <v>0</v>
      </c>
      <c r="J226">
        <v>0</v>
      </c>
    </row>
    <row r="227" spans="1:10" x14ac:dyDescent="0.35">
      <c r="A227" t="str">
        <f>B164&amp;C218&amp;D227</f>
        <v>PENETRACION (%)Total Bebidas&lt;2MIL</v>
      </c>
      <c r="B227">
        <v>0</v>
      </c>
      <c r="C227">
        <v>0</v>
      </c>
      <c r="D227" t="s">
        <v>29</v>
      </c>
      <c r="E227">
        <v>33.1783</v>
      </c>
      <c r="F227">
        <v>16.781189999999999</v>
      </c>
      <c r="G227">
        <v>15.569050000000001</v>
      </c>
      <c r="I227">
        <v>0</v>
      </c>
      <c r="J227">
        <v>0</v>
      </c>
    </row>
    <row r="228" spans="1:10" x14ac:dyDescent="0.35">
      <c r="A228" t="str">
        <f>B164&amp;C218&amp;D228</f>
        <v>PENETRACION (%)Total Bebidas2-5MIL</v>
      </c>
      <c r="B228">
        <v>0</v>
      </c>
      <c r="C228">
        <v>0</v>
      </c>
      <c r="D228" t="s">
        <v>32</v>
      </c>
      <c r="E228">
        <v>27.541440000000001</v>
      </c>
      <c r="F228">
        <v>30.13409</v>
      </c>
      <c r="G228">
        <v>26.226379999999999</v>
      </c>
      <c r="I228">
        <v>0</v>
      </c>
      <c r="J228">
        <v>0</v>
      </c>
    </row>
    <row r="229" spans="1:10" x14ac:dyDescent="0.35">
      <c r="A229" t="str">
        <f>B164&amp;C218&amp;D229</f>
        <v>PENETRACION (%)Total Bebidas5-10MIL</v>
      </c>
      <c r="B229">
        <v>0</v>
      </c>
      <c r="C229">
        <v>0</v>
      </c>
      <c r="D229" t="s">
        <v>34</v>
      </c>
      <c r="E229">
        <v>31.128710000000002</v>
      </c>
      <c r="F229">
        <v>34.878160000000001</v>
      </c>
      <c r="G229">
        <v>32.043669999999999</v>
      </c>
      <c r="I229">
        <v>0</v>
      </c>
      <c r="J229">
        <v>0</v>
      </c>
    </row>
    <row r="230" spans="1:10" x14ac:dyDescent="0.35">
      <c r="A230" t="str">
        <f>B164&amp;C218&amp;D230</f>
        <v>PENETRACION (%)Total Bebidas10-30MIL</v>
      </c>
      <c r="B230">
        <v>0</v>
      </c>
      <c r="C230">
        <v>0</v>
      </c>
      <c r="D230" t="s">
        <v>36</v>
      </c>
      <c r="E230">
        <v>28.496469999999999</v>
      </c>
      <c r="F230">
        <v>28.23301</v>
      </c>
      <c r="G230">
        <v>26.80622</v>
      </c>
      <c r="I230">
        <v>0</v>
      </c>
      <c r="J230">
        <v>0</v>
      </c>
    </row>
    <row r="231" spans="1:10" x14ac:dyDescent="0.35">
      <c r="A231" t="str">
        <f>B164&amp;C218&amp;D231</f>
        <v>PENETRACION (%)Total Bebidas30-100MIL</v>
      </c>
      <c r="B231">
        <v>0</v>
      </c>
      <c r="C231">
        <v>0</v>
      </c>
      <c r="D231" t="s">
        <v>38</v>
      </c>
      <c r="E231">
        <v>25.87105</v>
      </c>
      <c r="F231">
        <v>28.33747</v>
      </c>
      <c r="G231">
        <v>28.433669999999999</v>
      </c>
      <c r="I231">
        <v>0</v>
      </c>
      <c r="J231">
        <v>0</v>
      </c>
    </row>
    <row r="232" spans="1:10" x14ac:dyDescent="0.35">
      <c r="A232" t="str">
        <f>B164&amp;C218&amp;D232</f>
        <v>PENETRACION (%)Total Bebidas100-200MIL</v>
      </c>
      <c r="B232">
        <v>0</v>
      </c>
      <c r="C232">
        <v>0</v>
      </c>
      <c r="D232" t="s">
        <v>40</v>
      </c>
      <c r="E232">
        <v>28.621189999999999</v>
      </c>
      <c r="F232">
        <v>26.710049999999999</v>
      </c>
      <c r="G232">
        <v>26.91404</v>
      </c>
      <c r="I232">
        <v>0</v>
      </c>
      <c r="J232">
        <v>0</v>
      </c>
    </row>
    <row r="233" spans="1:10" x14ac:dyDescent="0.35">
      <c r="A233" t="str">
        <f>B164&amp;C218&amp;D233</f>
        <v>PENETRACION (%)Total Bebidas200-500MIL</v>
      </c>
      <c r="B233">
        <v>0</v>
      </c>
      <c r="C233">
        <v>0</v>
      </c>
      <c r="D233" t="s">
        <v>42</v>
      </c>
      <c r="E233">
        <v>32.237090000000002</v>
      </c>
      <c r="F233">
        <v>32.27178</v>
      </c>
      <c r="G233">
        <v>24.32798</v>
      </c>
      <c r="I233">
        <v>0</v>
      </c>
      <c r="J233">
        <v>0</v>
      </c>
    </row>
    <row r="234" spans="1:10" x14ac:dyDescent="0.35">
      <c r="A234" t="str">
        <f>B164&amp;C218&amp;D234</f>
        <v>PENETRACION (%)Total Bebidas&gt;500MIL</v>
      </c>
      <c r="B234">
        <v>0</v>
      </c>
      <c r="C234">
        <v>0</v>
      </c>
      <c r="D234" t="s">
        <v>44</v>
      </c>
      <c r="E234">
        <v>23.755980000000001</v>
      </c>
      <c r="F234">
        <v>20.980589999999999</v>
      </c>
      <c r="G234">
        <v>21.637429999999998</v>
      </c>
      <c r="I234">
        <v>0</v>
      </c>
      <c r="J234">
        <v>0</v>
      </c>
    </row>
    <row r="235" spans="1:10" x14ac:dyDescent="0.35">
      <c r="A235" t="str">
        <f>B164&amp;C218&amp;D235</f>
        <v>PENETRACION (%)Total BebidasDE 15 A 19 AÑOS</v>
      </c>
      <c r="B235">
        <v>0</v>
      </c>
      <c r="C235">
        <v>0</v>
      </c>
      <c r="D235" t="s">
        <v>155</v>
      </c>
      <c r="E235">
        <v>40.406480000000002</v>
      </c>
      <c r="F235">
        <v>44.350830000000002</v>
      </c>
      <c r="G235">
        <v>29.41629</v>
      </c>
      <c r="I235">
        <v>0</v>
      </c>
      <c r="J235">
        <v>0</v>
      </c>
    </row>
    <row r="236" spans="1:10" x14ac:dyDescent="0.35">
      <c r="A236" t="str">
        <f>B164&amp;C218&amp;D236</f>
        <v>PENETRACION (%)Total BebidasDE 20 A 24 AÑOS</v>
      </c>
      <c r="B236">
        <v>0</v>
      </c>
      <c r="C236">
        <v>0</v>
      </c>
      <c r="D236" t="s">
        <v>156</v>
      </c>
      <c r="E236">
        <v>34.128590000000003</v>
      </c>
      <c r="F236">
        <v>20.45317</v>
      </c>
      <c r="G236">
        <v>26.424250000000001</v>
      </c>
      <c r="I236">
        <v>0</v>
      </c>
      <c r="J236">
        <v>0</v>
      </c>
    </row>
    <row r="237" spans="1:10" x14ac:dyDescent="0.35">
      <c r="A237" t="str">
        <f>B164&amp;C218&amp;D237</f>
        <v>PENETRACION (%)Total BebidasDE 25 A 34 AÑOS</v>
      </c>
      <c r="B237">
        <v>0</v>
      </c>
      <c r="C237">
        <v>0</v>
      </c>
      <c r="D237" t="s">
        <v>157</v>
      </c>
      <c r="E237">
        <v>32.314990000000002</v>
      </c>
      <c r="F237">
        <v>30.433669999999999</v>
      </c>
      <c r="G237">
        <v>21.87912</v>
      </c>
      <c r="I237">
        <v>0</v>
      </c>
      <c r="J237">
        <v>0</v>
      </c>
    </row>
    <row r="238" spans="1:10" x14ac:dyDescent="0.35">
      <c r="A238" t="str">
        <f>B164&amp;C218&amp;D238</f>
        <v>PENETRACION (%)Total BebidasDE 35 A 49 AÑOS</v>
      </c>
      <c r="B238">
        <v>0</v>
      </c>
      <c r="C238">
        <v>0</v>
      </c>
      <c r="D238" t="s">
        <v>158</v>
      </c>
      <c r="E238">
        <v>25.580760000000001</v>
      </c>
      <c r="F238">
        <v>26.095870000000001</v>
      </c>
      <c r="G238">
        <v>26.69042</v>
      </c>
      <c r="I238">
        <v>0</v>
      </c>
      <c r="J238">
        <v>0</v>
      </c>
    </row>
    <row r="239" spans="1:10" x14ac:dyDescent="0.35">
      <c r="A239" t="str">
        <f>B164&amp;C218&amp;D239</f>
        <v>PENETRACION (%)Total BebidasDE 50 A 59 AÑOS</v>
      </c>
      <c r="B239">
        <v>0</v>
      </c>
      <c r="C239">
        <v>0</v>
      </c>
      <c r="D239" t="s">
        <v>159</v>
      </c>
      <c r="E239">
        <v>25.509360000000001</v>
      </c>
      <c r="F239">
        <v>23.91938</v>
      </c>
      <c r="G239">
        <v>25.10031</v>
      </c>
      <c r="I239">
        <v>0</v>
      </c>
      <c r="J239">
        <v>0</v>
      </c>
    </row>
    <row r="240" spans="1:10" x14ac:dyDescent="0.35">
      <c r="A240" t="str">
        <f>B164&amp;C218&amp;D240</f>
        <v>PENETRACION (%)Total BebidasDE 60 A 75 AÑOS</v>
      </c>
      <c r="B240">
        <v>0</v>
      </c>
      <c r="C240">
        <v>0</v>
      </c>
      <c r="D240" t="s">
        <v>160</v>
      </c>
      <c r="E240">
        <v>25.71799</v>
      </c>
      <c r="F240">
        <v>29.44163</v>
      </c>
      <c r="G240">
        <v>28.475619999999999</v>
      </c>
      <c r="I240">
        <v>0</v>
      </c>
      <c r="J240">
        <v>0</v>
      </c>
    </row>
    <row r="241" spans="1:10" x14ac:dyDescent="0.35">
      <c r="A241" t="str">
        <f>B164&amp;C218&amp;D241</f>
        <v>PENETRACION (%)Total BebidasALTA Y MEDIA ALTA</v>
      </c>
      <c r="B241">
        <v>0</v>
      </c>
      <c r="C241">
        <v>0</v>
      </c>
      <c r="D241" t="s">
        <v>161</v>
      </c>
      <c r="E241">
        <v>27.98753</v>
      </c>
      <c r="F241">
        <v>33.291460000000001</v>
      </c>
      <c r="G241">
        <v>26.651129999999998</v>
      </c>
      <c r="I241">
        <v>0</v>
      </c>
      <c r="J241">
        <v>0</v>
      </c>
    </row>
    <row r="242" spans="1:10" x14ac:dyDescent="0.35">
      <c r="A242" t="str">
        <f>B164&amp;C218&amp;D242</f>
        <v>PENETRACION (%)Total BebidasMEDIA</v>
      </c>
      <c r="B242">
        <v>0</v>
      </c>
      <c r="C242">
        <v>0</v>
      </c>
      <c r="D242" t="s">
        <v>162</v>
      </c>
      <c r="E242">
        <v>28.314109999999999</v>
      </c>
      <c r="F242">
        <v>28.34338</v>
      </c>
      <c r="G242">
        <v>27.96546</v>
      </c>
      <c r="I242">
        <v>0</v>
      </c>
      <c r="J242">
        <v>0</v>
      </c>
    </row>
    <row r="243" spans="1:10" x14ac:dyDescent="0.35">
      <c r="A243" t="str">
        <f>B164&amp;C218&amp;D243</f>
        <v>PENETRACION (%)Total BebidasMEDIA BAJA</v>
      </c>
      <c r="B243">
        <v>0</v>
      </c>
      <c r="C243">
        <v>0</v>
      </c>
      <c r="D243" t="s">
        <v>163</v>
      </c>
      <c r="E243">
        <v>24.884039999999999</v>
      </c>
      <c r="F243">
        <v>24.355270000000001</v>
      </c>
      <c r="G243">
        <v>20.745149999999999</v>
      </c>
      <c r="I243">
        <v>0</v>
      </c>
      <c r="J243">
        <v>0</v>
      </c>
    </row>
    <row r="244" spans="1:10" x14ac:dyDescent="0.35">
      <c r="A244" t="str">
        <f>B164&amp;C218&amp;D244</f>
        <v>PENETRACION (%)Total BebidasBAJA</v>
      </c>
      <c r="B244">
        <v>0</v>
      </c>
      <c r="C244">
        <v>0</v>
      </c>
      <c r="D244" t="s">
        <v>164</v>
      </c>
      <c r="E244">
        <v>33.151400000000002</v>
      </c>
      <c r="F244">
        <v>25.259049999999998</v>
      </c>
      <c r="G244">
        <v>26.612469999999998</v>
      </c>
      <c r="I244">
        <v>0</v>
      </c>
      <c r="J244">
        <v>0</v>
      </c>
    </row>
    <row r="245" spans="1:10" x14ac:dyDescent="0.35">
      <c r="A245" t="str">
        <f>B164&amp;C245&amp;D245</f>
        <v>PENETRACION (%)Total Bebidas FriasT.ESPAÑA</v>
      </c>
      <c r="B245">
        <v>0</v>
      </c>
      <c r="C245" t="s">
        <v>16</v>
      </c>
      <c r="D245" t="s">
        <v>59</v>
      </c>
      <c r="E245">
        <v>26.463380000000001</v>
      </c>
      <c r="F245">
        <v>26.404610000000002</v>
      </c>
      <c r="G245">
        <v>24.968050000000002</v>
      </c>
      <c r="I245">
        <v>0</v>
      </c>
      <c r="J245">
        <v>0</v>
      </c>
    </row>
    <row r="246" spans="1:10" x14ac:dyDescent="0.35">
      <c r="A246" t="str">
        <f>B164&amp;C245&amp;D246</f>
        <v>PENETRACION (%)Total Bebidas FriasBCN AM</v>
      </c>
      <c r="B246">
        <v>0</v>
      </c>
      <c r="C246">
        <v>0</v>
      </c>
      <c r="D246" t="s">
        <v>147</v>
      </c>
      <c r="E246">
        <v>27.529260000000001</v>
      </c>
      <c r="F246">
        <v>29.980899999999998</v>
      </c>
      <c r="G246">
        <v>32.656619999999997</v>
      </c>
      <c r="I246">
        <v>0</v>
      </c>
      <c r="J246">
        <v>0</v>
      </c>
    </row>
    <row r="247" spans="1:10" x14ac:dyDescent="0.35">
      <c r="A247" t="str">
        <f>B164&amp;C245&amp;D247</f>
        <v>PENETRACION (%)Total Bebidas FriasREST.CAT ARAGON</v>
      </c>
      <c r="B247">
        <v>0</v>
      </c>
      <c r="C247">
        <v>0</v>
      </c>
      <c r="D247" t="s">
        <v>148</v>
      </c>
      <c r="E247">
        <v>24.227119999999999</v>
      </c>
      <c r="F247">
        <v>25.495570000000001</v>
      </c>
      <c r="G247">
        <v>23.384219999999999</v>
      </c>
      <c r="I247">
        <v>0</v>
      </c>
      <c r="J247">
        <v>0</v>
      </c>
    </row>
    <row r="248" spans="1:10" x14ac:dyDescent="0.35">
      <c r="A248" t="str">
        <f>B164&amp;C245&amp;D248</f>
        <v>PENETRACION (%)Total Bebidas FriasLEVANTE</v>
      </c>
      <c r="B248">
        <v>0</v>
      </c>
      <c r="C248">
        <v>0</v>
      </c>
      <c r="D248" t="s">
        <v>149</v>
      </c>
      <c r="E248">
        <v>29.582879999999999</v>
      </c>
      <c r="F248">
        <v>29.75882</v>
      </c>
      <c r="G248">
        <v>33.30265</v>
      </c>
      <c r="I248">
        <v>0</v>
      </c>
      <c r="J248">
        <v>0</v>
      </c>
    </row>
    <row r="249" spans="1:10" x14ac:dyDescent="0.35">
      <c r="A249" t="str">
        <f>B164&amp;C245&amp;D249</f>
        <v>PENETRACION (%)Total Bebidas FriasANDALUCIA</v>
      </c>
      <c r="B249">
        <v>0</v>
      </c>
      <c r="C249">
        <v>0</v>
      </c>
      <c r="D249" t="s">
        <v>150</v>
      </c>
      <c r="E249">
        <v>28.291229999999999</v>
      </c>
      <c r="F249">
        <v>25.283750000000001</v>
      </c>
      <c r="G249">
        <v>22.216989999999999</v>
      </c>
      <c r="I249">
        <v>0</v>
      </c>
      <c r="J249">
        <v>0</v>
      </c>
    </row>
    <row r="250" spans="1:10" x14ac:dyDescent="0.35">
      <c r="A250" t="str">
        <f>B164&amp;C245&amp;D250</f>
        <v>PENETRACION (%)Total Bebidas FriasMDD AM</v>
      </c>
      <c r="B250">
        <v>0</v>
      </c>
      <c r="C250">
        <v>0</v>
      </c>
      <c r="D250" t="s">
        <v>151</v>
      </c>
      <c r="E250">
        <v>28.369430000000001</v>
      </c>
      <c r="F250">
        <v>27.07066</v>
      </c>
      <c r="G250">
        <v>26.393380000000001</v>
      </c>
      <c r="I250">
        <v>0</v>
      </c>
      <c r="J250">
        <v>0</v>
      </c>
    </row>
    <row r="251" spans="1:10" x14ac:dyDescent="0.35">
      <c r="A251" t="str">
        <f>B164&amp;C245&amp;D251</f>
        <v>PENETRACION (%)Total Bebidas FriasRTO CENTRO</v>
      </c>
      <c r="B251">
        <v>0</v>
      </c>
      <c r="C251">
        <v>0</v>
      </c>
      <c r="D251" t="s">
        <v>152</v>
      </c>
      <c r="E251">
        <v>23.23301</v>
      </c>
      <c r="F251">
        <v>22.006620000000002</v>
      </c>
      <c r="G251">
        <v>24.785129999999999</v>
      </c>
      <c r="I251">
        <v>0</v>
      </c>
      <c r="J251">
        <v>0</v>
      </c>
    </row>
    <row r="252" spans="1:10" x14ac:dyDescent="0.35">
      <c r="A252" t="str">
        <f>B164&amp;C245&amp;D252</f>
        <v>PENETRACION (%)Total Bebidas FriasNORTE-CENTRO</v>
      </c>
      <c r="B252">
        <v>0</v>
      </c>
      <c r="C252">
        <v>0</v>
      </c>
      <c r="D252" t="s">
        <v>153</v>
      </c>
      <c r="E252">
        <v>29.68891</v>
      </c>
      <c r="F252">
        <v>25.403790000000001</v>
      </c>
      <c r="G252">
        <v>20.382449999999999</v>
      </c>
      <c r="I252">
        <v>0</v>
      </c>
      <c r="J252">
        <v>0</v>
      </c>
    </row>
    <row r="253" spans="1:10" x14ac:dyDescent="0.35">
      <c r="A253" t="str">
        <f>B164&amp;C245&amp;D253</f>
        <v>PENETRACION (%)Total Bebidas FriasNOROESTE</v>
      </c>
      <c r="B253">
        <v>0</v>
      </c>
      <c r="C253">
        <v>0</v>
      </c>
      <c r="D253" t="s">
        <v>154</v>
      </c>
      <c r="E253">
        <v>28.258569999999999</v>
      </c>
      <c r="F253">
        <v>31.613579999999999</v>
      </c>
      <c r="G253">
        <v>22.478090000000002</v>
      </c>
      <c r="I253">
        <v>0</v>
      </c>
      <c r="J253">
        <v>0</v>
      </c>
    </row>
    <row r="254" spans="1:10" x14ac:dyDescent="0.35">
      <c r="A254" t="str">
        <f>B164&amp;C245&amp;D254</f>
        <v>PENETRACION (%)Total Bebidas Frias&lt;2MIL</v>
      </c>
      <c r="B254">
        <v>0</v>
      </c>
      <c r="C254">
        <v>0</v>
      </c>
      <c r="D254" t="s">
        <v>29</v>
      </c>
      <c r="E254">
        <v>27.05086</v>
      </c>
      <c r="F254">
        <v>15.27515</v>
      </c>
      <c r="G254">
        <v>14.94017</v>
      </c>
      <c r="I254">
        <v>0</v>
      </c>
      <c r="J254">
        <v>0</v>
      </c>
    </row>
    <row r="255" spans="1:10" x14ac:dyDescent="0.35">
      <c r="A255" t="str">
        <f>B164&amp;C245&amp;D255</f>
        <v>PENETRACION (%)Total Bebidas Frias2-5MIL</v>
      </c>
      <c r="B255">
        <v>0</v>
      </c>
      <c r="C255">
        <v>0</v>
      </c>
      <c r="D255" t="s">
        <v>32</v>
      </c>
      <c r="E255">
        <v>26.731280000000002</v>
      </c>
      <c r="F255">
        <v>29.839980000000001</v>
      </c>
      <c r="G255">
        <v>25.955919999999999</v>
      </c>
      <c r="I255">
        <v>0</v>
      </c>
      <c r="J255">
        <v>0</v>
      </c>
    </row>
    <row r="256" spans="1:10" x14ac:dyDescent="0.35">
      <c r="A256" t="str">
        <f>B164&amp;C245&amp;D256</f>
        <v>PENETRACION (%)Total Bebidas Frias5-10MIL</v>
      </c>
      <c r="B256">
        <v>0</v>
      </c>
      <c r="C256">
        <v>0</v>
      </c>
      <c r="D256" t="s">
        <v>34</v>
      </c>
      <c r="E256">
        <v>29.55058</v>
      </c>
      <c r="F256">
        <v>35.062249999999999</v>
      </c>
      <c r="G256">
        <v>31.261839999999999</v>
      </c>
      <c r="I256">
        <v>0</v>
      </c>
      <c r="J256">
        <v>0</v>
      </c>
    </row>
    <row r="257" spans="1:10" x14ac:dyDescent="0.35">
      <c r="A257" t="str">
        <f>B164&amp;C245&amp;D257</f>
        <v>PENETRACION (%)Total Bebidas Frias10-30MIL</v>
      </c>
      <c r="B257">
        <v>0</v>
      </c>
      <c r="C257">
        <v>0</v>
      </c>
      <c r="D257" t="s">
        <v>36</v>
      </c>
      <c r="E257">
        <v>27.62679</v>
      </c>
      <c r="F257">
        <v>28.585709999999999</v>
      </c>
      <c r="G257">
        <v>27.397449999999999</v>
      </c>
      <c r="I257">
        <v>0</v>
      </c>
      <c r="J257">
        <v>0</v>
      </c>
    </row>
    <row r="258" spans="1:10" x14ac:dyDescent="0.35">
      <c r="A258" t="str">
        <f>B164&amp;C245&amp;D258</f>
        <v>PENETRACION (%)Total Bebidas Frias30-100MIL</v>
      </c>
      <c r="B258">
        <v>0</v>
      </c>
      <c r="C258">
        <v>0</v>
      </c>
      <c r="D258" t="s">
        <v>38</v>
      </c>
      <c r="E258">
        <v>26.134699999999999</v>
      </c>
      <c r="F258">
        <v>27.631910000000001</v>
      </c>
      <c r="G258">
        <v>27.212700000000002</v>
      </c>
      <c r="I258">
        <v>0</v>
      </c>
      <c r="J258">
        <v>0</v>
      </c>
    </row>
    <row r="259" spans="1:10" x14ac:dyDescent="0.35">
      <c r="A259" t="str">
        <f>B164&amp;C245&amp;D259</f>
        <v>PENETRACION (%)Total Bebidas Frias100-200MIL</v>
      </c>
      <c r="B259">
        <v>0</v>
      </c>
      <c r="C259">
        <v>0</v>
      </c>
      <c r="D259" t="s">
        <v>40</v>
      </c>
      <c r="E259">
        <v>28.50957</v>
      </c>
      <c r="F259">
        <v>28.44453</v>
      </c>
      <c r="G259">
        <v>25.853259999999999</v>
      </c>
      <c r="I259">
        <v>0</v>
      </c>
      <c r="J259">
        <v>0</v>
      </c>
    </row>
    <row r="260" spans="1:10" x14ac:dyDescent="0.35">
      <c r="A260" t="str">
        <f>B164&amp;C245&amp;D260</f>
        <v>PENETRACION (%)Total Bebidas Frias200-500MIL</v>
      </c>
      <c r="B260">
        <v>0</v>
      </c>
      <c r="C260">
        <v>0</v>
      </c>
      <c r="D260" t="s">
        <v>42</v>
      </c>
      <c r="E260">
        <v>29.93777</v>
      </c>
      <c r="F260">
        <v>31.69988</v>
      </c>
      <c r="G260">
        <v>22.413409999999999</v>
      </c>
      <c r="I260">
        <v>0</v>
      </c>
      <c r="J260">
        <v>0</v>
      </c>
    </row>
    <row r="261" spans="1:10" x14ac:dyDescent="0.35">
      <c r="A261" t="str">
        <f>B164&amp;C245&amp;D261</f>
        <v>PENETRACION (%)Total Bebidas Frias&gt;500MIL</v>
      </c>
      <c r="B261">
        <v>0</v>
      </c>
      <c r="C261">
        <v>0</v>
      </c>
      <c r="D261" t="s">
        <v>44</v>
      </c>
      <c r="E261">
        <v>23.202390000000001</v>
      </c>
      <c r="F261">
        <v>20.146650000000001</v>
      </c>
      <c r="G261">
        <v>21.724019999999999</v>
      </c>
      <c r="I261">
        <v>0</v>
      </c>
      <c r="J261">
        <v>0</v>
      </c>
    </row>
    <row r="262" spans="1:10" x14ac:dyDescent="0.35">
      <c r="A262" t="str">
        <f>B164&amp;C245&amp;D262</f>
        <v>PENETRACION (%)Total Bebidas FriasDE 15 A 19 AÑOS</v>
      </c>
      <c r="B262">
        <v>0</v>
      </c>
      <c r="C262">
        <v>0</v>
      </c>
      <c r="D262" t="s">
        <v>155</v>
      </c>
      <c r="E262">
        <v>45.540999999999997</v>
      </c>
      <c r="F262">
        <v>47.076509999999999</v>
      </c>
      <c r="G262">
        <v>27.459779999999999</v>
      </c>
      <c r="I262">
        <v>0</v>
      </c>
      <c r="J262">
        <v>0</v>
      </c>
    </row>
    <row r="263" spans="1:10" x14ac:dyDescent="0.35">
      <c r="A263" t="str">
        <f>B164&amp;C245&amp;D263</f>
        <v>PENETRACION (%)Total Bebidas FriasDE 20 A 24 AÑOS</v>
      </c>
      <c r="B263">
        <v>0</v>
      </c>
      <c r="C263">
        <v>0</v>
      </c>
      <c r="D263" t="s">
        <v>156</v>
      </c>
      <c r="E263">
        <v>33.065600000000003</v>
      </c>
      <c r="F263">
        <v>18.855029999999999</v>
      </c>
      <c r="G263">
        <v>24.939119999999999</v>
      </c>
      <c r="I263">
        <v>0</v>
      </c>
      <c r="J263">
        <v>0</v>
      </c>
    </row>
    <row r="264" spans="1:10" x14ac:dyDescent="0.35">
      <c r="A264" t="str">
        <f>B164&amp;C245&amp;D264</f>
        <v>PENETRACION (%)Total Bebidas FriasDE 25 A 34 AÑOS</v>
      </c>
      <c r="B264">
        <v>0</v>
      </c>
      <c r="C264">
        <v>0</v>
      </c>
      <c r="D264" t="s">
        <v>157</v>
      </c>
      <c r="E264">
        <v>32.740259999999999</v>
      </c>
      <c r="F264">
        <v>29.198309999999999</v>
      </c>
      <c r="G264">
        <v>20.661850000000001</v>
      </c>
      <c r="I264">
        <v>0</v>
      </c>
      <c r="J264">
        <v>0</v>
      </c>
    </row>
    <row r="265" spans="1:10" x14ac:dyDescent="0.35">
      <c r="A265" t="str">
        <f>B164&amp;C245&amp;D265</f>
        <v>PENETRACION (%)Total Bebidas FriasDE 35 A 49 AÑOS</v>
      </c>
      <c r="B265">
        <v>0</v>
      </c>
      <c r="C265">
        <v>0</v>
      </c>
      <c r="D265" t="s">
        <v>158</v>
      </c>
      <c r="E265">
        <v>24.256699999999999</v>
      </c>
      <c r="F265">
        <v>26.64753</v>
      </c>
      <c r="G265">
        <v>26.01031</v>
      </c>
      <c r="I265">
        <v>0</v>
      </c>
      <c r="J265">
        <v>0</v>
      </c>
    </row>
    <row r="266" spans="1:10" x14ac:dyDescent="0.35">
      <c r="A266" t="str">
        <f>B164&amp;C245&amp;D266</f>
        <v>PENETRACION (%)Total Bebidas FriasDE 50 A 59 AÑOS</v>
      </c>
      <c r="B266">
        <v>0</v>
      </c>
      <c r="C266">
        <v>0</v>
      </c>
      <c r="D266" t="s">
        <v>159</v>
      </c>
      <c r="E266">
        <v>24.42174</v>
      </c>
      <c r="F266">
        <v>23.667369999999998</v>
      </c>
      <c r="G266">
        <v>26.498619999999999</v>
      </c>
      <c r="I266">
        <v>0</v>
      </c>
      <c r="J266">
        <v>0</v>
      </c>
    </row>
    <row r="267" spans="1:10" x14ac:dyDescent="0.35">
      <c r="A267" t="str">
        <f>B164&amp;C245&amp;D267</f>
        <v>PENETRACION (%)Total Bebidas FriasDE 60 A 75 AÑOS</v>
      </c>
      <c r="B267">
        <v>0</v>
      </c>
      <c r="C267">
        <v>0</v>
      </c>
      <c r="D267" t="s">
        <v>160</v>
      </c>
      <c r="E267">
        <v>24.11327</v>
      </c>
      <c r="F267">
        <v>27.152049999999999</v>
      </c>
      <c r="G267">
        <v>26.283809999999999</v>
      </c>
      <c r="I267">
        <v>0</v>
      </c>
      <c r="J267">
        <v>0</v>
      </c>
    </row>
    <row r="268" spans="1:10" x14ac:dyDescent="0.35">
      <c r="A268" t="str">
        <f>B164&amp;C245&amp;D268</f>
        <v>PENETRACION (%)Total Bebidas FriasALTA Y MEDIA ALTA</v>
      </c>
      <c r="B268">
        <v>0</v>
      </c>
      <c r="C268">
        <v>0</v>
      </c>
      <c r="D268" t="s">
        <v>161</v>
      </c>
      <c r="E268">
        <v>27.503309999999999</v>
      </c>
      <c r="F268">
        <v>31.950890000000001</v>
      </c>
      <c r="G268">
        <v>28.974730000000001</v>
      </c>
      <c r="I268">
        <v>0</v>
      </c>
      <c r="J268">
        <v>0</v>
      </c>
    </row>
    <row r="269" spans="1:10" x14ac:dyDescent="0.35">
      <c r="A269" t="str">
        <f>B164&amp;C245&amp;D269</f>
        <v>PENETRACION (%)Total Bebidas FriasMEDIA</v>
      </c>
      <c r="B269">
        <v>0</v>
      </c>
      <c r="C269">
        <v>0</v>
      </c>
      <c r="D269" t="s">
        <v>162</v>
      </c>
      <c r="E269">
        <v>26.391739999999999</v>
      </c>
      <c r="F269">
        <v>28.84355</v>
      </c>
      <c r="G269">
        <v>26.265329999999999</v>
      </c>
      <c r="I269">
        <v>0</v>
      </c>
      <c r="J269">
        <v>0</v>
      </c>
    </row>
    <row r="270" spans="1:10" x14ac:dyDescent="0.35">
      <c r="A270" t="str">
        <f>B164&amp;C245&amp;D270</f>
        <v>PENETRACION (%)Total Bebidas FriasMEDIA BAJA</v>
      </c>
      <c r="B270">
        <v>0</v>
      </c>
      <c r="C270">
        <v>0</v>
      </c>
      <c r="D270" t="s">
        <v>163</v>
      </c>
      <c r="E270">
        <v>24.158200000000001</v>
      </c>
      <c r="F270">
        <v>23.068680000000001</v>
      </c>
      <c r="G270">
        <v>21.15822</v>
      </c>
      <c r="I270">
        <v>0</v>
      </c>
      <c r="J270">
        <v>0</v>
      </c>
    </row>
    <row r="271" spans="1:10" x14ac:dyDescent="0.35">
      <c r="A271" t="str">
        <f>B164&amp;C245&amp;D271</f>
        <v>PENETRACION (%)Total Bebidas FriasBAJA</v>
      </c>
      <c r="B271">
        <v>0</v>
      </c>
      <c r="C271">
        <v>0</v>
      </c>
      <c r="D271" t="s">
        <v>164</v>
      </c>
      <c r="E271">
        <v>31.434059999999999</v>
      </c>
      <c r="F271">
        <v>24.99633</v>
      </c>
      <c r="G271">
        <v>24.861709999999999</v>
      </c>
      <c r="I271">
        <v>0</v>
      </c>
      <c r="J271">
        <v>0</v>
      </c>
    </row>
    <row r="272" spans="1:10" x14ac:dyDescent="0.35">
      <c r="A272" t="str">
        <f>B164&amp;C272&amp;D272</f>
        <v>PENETRACION (%)Total Bebidas CalientesT.ESPAÑA</v>
      </c>
      <c r="B272">
        <v>0</v>
      </c>
      <c r="C272" t="s">
        <v>17</v>
      </c>
      <c r="D272" t="s">
        <v>59</v>
      </c>
      <c r="E272">
        <v>3.5358049999999999</v>
      </c>
      <c r="F272">
        <v>3.947778</v>
      </c>
      <c r="G272">
        <v>3.2612670000000001</v>
      </c>
      <c r="I272">
        <v>0</v>
      </c>
      <c r="J272">
        <v>0</v>
      </c>
    </row>
    <row r="273" spans="1:10" x14ac:dyDescent="0.35">
      <c r="A273" t="str">
        <f>B164&amp;C272&amp;D273</f>
        <v>PENETRACION (%)Total Bebidas CalientesBCN AM</v>
      </c>
      <c r="B273">
        <v>0</v>
      </c>
      <c r="C273">
        <v>0</v>
      </c>
      <c r="D273" t="s">
        <v>147</v>
      </c>
      <c r="E273">
        <v>9.4554489999999998</v>
      </c>
      <c r="F273">
        <v>10.74474</v>
      </c>
      <c r="G273">
        <v>3.1203470000000002</v>
      </c>
      <c r="I273">
        <v>0</v>
      </c>
      <c r="J273">
        <v>0</v>
      </c>
    </row>
    <row r="274" spans="1:10" x14ac:dyDescent="0.35">
      <c r="A274" t="str">
        <f>B164&amp;C272&amp;D274</f>
        <v>PENETRACION (%)Total Bebidas CalientesREST.CAT ARAGON</v>
      </c>
      <c r="B274">
        <v>0</v>
      </c>
      <c r="C274">
        <v>0</v>
      </c>
      <c r="D274" t="s">
        <v>148</v>
      </c>
      <c r="E274">
        <v>3.0639949999999998</v>
      </c>
      <c r="F274">
        <v>2.5479949999999998</v>
      </c>
      <c r="G274">
        <v>2.9496769999999999</v>
      </c>
      <c r="I274">
        <v>0</v>
      </c>
      <c r="J274">
        <v>0</v>
      </c>
    </row>
    <row r="275" spans="1:10" x14ac:dyDescent="0.35">
      <c r="A275" t="str">
        <f>B164&amp;C272&amp;D275</f>
        <v>PENETRACION (%)Total Bebidas CalientesLEVANTE</v>
      </c>
      <c r="B275">
        <v>0</v>
      </c>
      <c r="C275">
        <v>0</v>
      </c>
      <c r="D275" t="s">
        <v>149</v>
      </c>
      <c r="E275">
        <v>4.2200550000000003</v>
      </c>
      <c r="F275">
        <v>4.6661429999999999</v>
      </c>
      <c r="G275">
        <v>3.8528259999999999</v>
      </c>
      <c r="I275">
        <v>0</v>
      </c>
      <c r="J275">
        <v>0</v>
      </c>
    </row>
    <row r="276" spans="1:10" x14ac:dyDescent="0.35">
      <c r="A276" t="str">
        <f>B164&amp;C272&amp;D276</f>
        <v>PENETRACION (%)Total Bebidas CalientesANDALUCIA</v>
      </c>
      <c r="B276">
        <v>0</v>
      </c>
      <c r="C276">
        <v>0</v>
      </c>
      <c r="D276" t="s">
        <v>150</v>
      </c>
      <c r="E276">
        <v>3.5507770000000001</v>
      </c>
      <c r="F276">
        <v>3.7229899999999998</v>
      </c>
      <c r="G276">
        <v>4.3600960000000004</v>
      </c>
      <c r="I276">
        <v>0</v>
      </c>
      <c r="J276">
        <v>0</v>
      </c>
    </row>
    <row r="277" spans="1:10" x14ac:dyDescent="0.35">
      <c r="A277" t="str">
        <f>B164&amp;C272&amp;D277</f>
        <v>PENETRACION (%)Total Bebidas CalientesMDD AM</v>
      </c>
      <c r="B277">
        <v>0</v>
      </c>
      <c r="C277">
        <v>0</v>
      </c>
      <c r="D277" t="s">
        <v>151</v>
      </c>
      <c r="E277">
        <v>3.8724249999999998</v>
      </c>
      <c r="F277">
        <v>3.316592</v>
      </c>
      <c r="G277">
        <v>5.602214</v>
      </c>
      <c r="I277">
        <v>0</v>
      </c>
      <c r="J277">
        <v>0</v>
      </c>
    </row>
    <row r="278" spans="1:10" x14ac:dyDescent="0.35">
      <c r="A278" t="str">
        <f>B164&amp;C272&amp;D278</f>
        <v>PENETRACION (%)Total Bebidas CalientesRTO CENTRO</v>
      </c>
      <c r="B278">
        <v>0</v>
      </c>
      <c r="C278">
        <v>0</v>
      </c>
      <c r="D278" t="s">
        <v>152</v>
      </c>
      <c r="E278">
        <v>3.5749330000000001</v>
      </c>
      <c r="F278">
        <v>4.3774290000000002</v>
      </c>
      <c r="G278">
        <v>5.2875899999999998</v>
      </c>
      <c r="I278">
        <v>0</v>
      </c>
      <c r="J278">
        <v>0</v>
      </c>
    </row>
    <row r="279" spans="1:10" x14ac:dyDescent="0.35">
      <c r="A279" t="str">
        <f>B164&amp;C272&amp;D279</f>
        <v>PENETRACION (%)Total Bebidas CalientesNORTE-CENTRO</v>
      </c>
      <c r="B279">
        <v>0</v>
      </c>
      <c r="C279">
        <v>0</v>
      </c>
      <c r="D279" t="s">
        <v>153</v>
      </c>
      <c r="E279">
        <v>4.0096100000000003</v>
      </c>
      <c r="F279">
        <v>11.7577</v>
      </c>
      <c r="G279">
        <v>2.7491089999999998</v>
      </c>
      <c r="I279">
        <v>0</v>
      </c>
      <c r="J279">
        <v>0</v>
      </c>
    </row>
    <row r="280" spans="1:10" x14ac:dyDescent="0.35">
      <c r="A280" t="str">
        <f>B164&amp;C272&amp;D280</f>
        <v>PENETRACION (%)Total Bebidas CalientesNOROESTE</v>
      </c>
      <c r="B280">
        <v>0</v>
      </c>
      <c r="C280">
        <v>0</v>
      </c>
      <c r="D280" t="s">
        <v>154</v>
      </c>
      <c r="E280">
        <v>5.1452960000000001</v>
      </c>
      <c r="F280">
        <v>4.4998709999999997</v>
      </c>
      <c r="G280">
        <v>5.1452999999999998</v>
      </c>
      <c r="I280">
        <v>0</v>
      </c>
      <c r="J280">
        <v>0</v>
      </c>
    </row>
    <row r="281" spans="1:10" x14ac:dyDescent="0.35">
      <c r="A281" t="str">
        <f>B164&amp;C272&amp;D281</f>
        <v>PENETRACION (%)Total Bebidas Calientes&lt;2MIL</v>
      </c>
      <c r="B281">
        <v>0</v>
      </c>
      <c r="C281">
        <v>0</v>
      </c>
      <c r="D281" t="s">
        <v>29</v>
      </c>
      <c r="E281">
        <v>8.3595620000000004</v>
      </c>
      <c r="F281">
        <v>3.1385290000000001</v>
      </c>
      <c r="G281">
        <v>2.0648849999999999</v>
      </c>
      <c r="I281">
        <v>0</v>
      </c>
      <c r="J281">
        <v>0</v>
      </c>
    </row>
    <row r="282" spans="1:10" x14ac:dyDescent="0.35">
      <c r="A282" t="str">
        <f>B164&amp;C272&amp;D282</f>
        <v>PENETRACION (%)Total Bebidas Calientes2-5MIL</v>
      </c>
      <c r="B282">
        <v>0</v>
      </c>
      <c r="C282">
        <v>0</v>
      </c>
      <c r="D282" t="s">
        <v>32</v>
      </c>
      <c r="E282">
        <v>2.1179290000000002</v>
      </c>
      <c r="F282">
        <v>11.566409999999999</v>
      </c>
      <c r="G282">
        <v>3.0081889999999998</v>
      </c>
      <c r="I282">
        <v>0</v>
      </c>
      <c r="J282">
        <v>0</v>
      </c>
    </row>
    <row r="283" spans="1:10" x14ac:dyDescent="0.35">
      <c r="A283" t="str">
        <f>B164&amp;C272&amp;D283</f>
        <v>PENETRACION (%)Total Bebidas Calientes5-10MIL</v>
      </c>
      <c r="B283">
        <v>0</v>
      </c>
      <c r="C283">
        <v>0</v>
      </c>
      <c r="D283" t="s">
        <v>34</v>
      </c>
      <c r="E283">
        <v>3.2616290000000001</v>
      </c>
      <c r="F283">
        <v>2.4942639999999998</v>
      </c>
      <c r="G283">
        <v>8.5103600000000004</v>
      </c>
      <c r="I283">
        <v>0</v>
      </c>
      <c r="J283">
        <v>0</v>
      </c>
    </row>
    <row r="284" spans="1:10" x14ac:dyDescent="0.35">
      <c r="A284" t="str">
        <f>B164&amp;C272&amp;D284</f>
        <v>PENETRACION (%)Total Bebidas Calientes10-30MIL</v>
      </c>
      <c r="B284">
        <v>0</v>
      </c>
      <c r="C284">
        <v>0</v>
      </c>
      <c r="D284" t="s">
        <v>36</v>
      </c>
      <c r="E284">
        <v>4.6337529999999996</v>
      </c>
      <c r="F284">
        <v>3.6992530000000001</v>
      </c>
      <c r="G284">
        <v>2.6943049999999999</v>
      </c>
      <c r="I284">
        <v>0</v>
      </c>
      <c r="J284">
        <v>0</v>
      </c>
    </row>
    <row r="285" spans="1:10" x14ac:dyDescent="0.35">
      <c r="A285" t="str">
        <f>B164&amp;C272&amp;D285</f>
        <v>PENETRACION (%)Total Bebidas Calientes30-100MIL</v>
      </c>
      <c r="B285">
        <v>0</v>
      </c>
      <c r="C285">
        <v>0</v>
      </c>
      <c r="D285" t="s">
        <v>38</v>
      </c>
      <c r="E285">
        <v>2.8577859999999999</v>
      </c>
      <c r="F285">
        <v>5.2972950000000001</v>
      </c>
      <c r="G285">
        <v>4.8738320000000002</v>
      </c>
      <c r="I285">
        <v>0</v>
      </c>
      <c r="J285">
        <v>0</v>
      </c>
    </row>
    <row r="286" spans="1:10" x14ac:dyDescent="0.35">
      <c r="A286" t="str">
        <f>B164&amp;C272&amp;D286</f>
        <v>PENETRACION (%)Total Bebidas Calientes100-200MIL</v>
      </c>
      <c r="B286">
        <v>0</v>
      </c>
      <c r="C286">
        <v>0</v>
      </c>
      <c r="D286" t="s">
        <v>40</v>
      </c>
      <c r="E286">
        <v>3.0935169999999999</v>
      </c>
      <c r="F286">
        <v>4.2616420000000002</v>
      </c>
      <c r="G286">
        <v>4.7229190000000001</v>
      </c>
      <c r="I286">
        <v>0</v>
      </c>
      <c r="J286">
        <v>0</v>
      </c>
    </row>
    <row r="287" spans="1:10" x14ac:dyDescent="0.35">
      <c r="A287" t="str">
        <f>B164&amp;C272&amp;D287</f>
        <v>PENETRACION (%)Total Bebidas Calientes200-500MIL</v>
      </c>
      <c r="B287">
        <v>0</v>
      </c>
      <c r="C287">
        <v>0</v>
      </c>
      <c r="D287" t="s">
        <v>42</v>
      </c>
      <c r="E287">
        <v>6.0330959999999996</v>
      </c>
      <c r="F287">
        <v>6.980931</v>
      </c>
      <c r="G287">
        <v>2.9237109999999999</v>
      </c>
      <c r="I287">
        <v>0</v>
      </c>
      <c r="J287">
        <v>0</v>
      </c>
    </row>
    <row r="288" spans="1:10" x14ac:dyDescent="0.35">
      <c r="A288" t="str">
        <f>B164&amp;C272&amp;D288</f>
        <v>PENETRACION (%)Total Bebidas Calientes&gt;500MIL</v>
      </c>
      <c r="B288">
        <v>0</v>
      </c>
      <c r="C288">
        <v>0</v>
      </c>
      <c r="D288" t="s">
        <v>44</v>
      </c>
      <c r="E288">
        <v>4.1583019999999999</v>
      </c>
      <c r="F288">
        <v>3.236653</v>
      </c>
      <c r="G288">
        <v>3.522275</v>
      </c>
      <c r="I288">
        <v>0</v>
      </c>
      <c r="J288">
        <v>0</v>
      </c>
    </row>
    <row r="289" spans="1:10" x14ac:dyDescent="0.35">
      <c r="A289" t="str">
        <f>B164&amp;C272&amp;D289</f>
        <v>PENETRACION (%)Total Bebidas CalientesDE 15 A 19 AÑOS</v>
      </c>
      <c r="B289">
        <v>0</v>
      </c>
      <c r="C289">
        <v>0</v>
      </c>
      <c r="D289" t="s">
        <v>155</v>
      </c>
      <c r="E289">
        <v>2.2616040000000002</v>
      </c>
      <c r="F289">
        <v>12.34577</v>
      </c>
      <c r="G289">
        <v>2.3125469999999999</v>
      </c>
      <c r="I289">
        <v>0</v>
      </c>
      <c r="J289">
        <v>0</v>
      </c>
    </row>
    <row r="290" spans="1:10" x14ac:dyDescent="0.35">
      <c r="A290" t="str">
        <f>B164&amp;C272&amp;D290</f>
        <v>PENETRACION (%)Total Bebidas CalientesDE 20 A 24 AÑOS</v>
      </c>
      <c r="B290">
        <v>0</v>
      </c>
      <c r="C290">
        <v>0</v>
      </c>
      <c r="D290" t="s">
        <v>156</v>
      </c>
      <c r="E290">
        <v>2.7635670000000001</v>
      </c>
      <c r="F290">
        <v>1.819882</v>
      </c>
      <c r="G290">
        <v>3.7522060000000002</v>
      </c>
      <c r="I290">
        <v>0</v>
      </c>
      <c r="J290">
        <v>0</v>
      </c>
    </row>
    <row r="291" spans="1:10" x14ac:dyDescent="0.35">
      <c r="A291" t="str">
        <f>B164&amp;C272&amp;D291</f>
        <v>PENETRACION (%)Total Bebidas CalientesDE 25 A 34 AÑOS</v>
      </c>
      <c r="B291">
        <v>0</v>
      </c>
      <c r="C291">
        <v>0</v>
      </c>
      <c r="D291" t="s">
        <v>157</v>
      </c>
      <c r="E291">
        <v>3.9666800000000002</v>
      </c>
      <c r="F291">
        <v>7.1956730000000002</v>
      </c>
      <c r="G291">
        <v>4.5166209999999998</v>
      </c>
      <c r="I291">
        <v>0</v>
      </c>
      <c r="J291">
        <v>0</v>
      </c>
    </row>
    <row r="292" spans="1:10" x14ac:dyDescent="0.35">
      <c r="A292" t="str">
        <f>B164&amp;C272&amp;D292</f>
        <v>PENETRACION (%)Total Bebidas CalientesDE 35 A 49 AÑOS</v>
      </c>
      <c r="B292">
        <v>0</v>
      </c>
      <c r="C292">
        <v>0</v>
      </c>
      <c r="D292" t="s">
        <v>158</v>
      </c>
      <c r="E292">
        <v>4.4681340000000001</v>
      </c>
      <c r="F292">
        <v>4.1323740000000004</v>
      </c>
      <c r="G292">
        <v>4.4825020000000002</v>
      </c>
      <c r="I292">
        <v>0</v>
      </c>
      <c r="J292">
        <v>0</v>
      </c>
    </row>
    <row r="293" spans="1:10" x14ac:dyDescent="0.35">
      <c r="A293" t="str">
        <f>B164&amp;C272&amp;D293</f>
        <v>PENETRACION (%)Total Bebidas CalientesDE 50 A 59 AÑOS</v>
      </c>
      <c r="B293">
        <v>0</v>
      </c>
      <c r="C293">
        <v>0</v>
      </c>
      <c r="D293" t="s">
        <v>159</v>
      </c>
      <c r="E293">
        <v>3.6858179999999998</v>
      </c>
      <c r="F293">
        <v>3.6721080000000001</v>
      </c>
      <c r="G293">
        <v>3.5269349999999999</v>
      </c>
      <c r="I293">
        <v>0</v>
      </c>
      <c r="J293">
        <v>0</v>
      </c>
    </row>
    <row r="294" spans="1:10" x14ac:dyDescent="0.35">
      <c r="A294" t="str">
        <f>B164&amp;C272&amp;D294</f>
        <v>PENETRACION (%)Total Bebidas CalientesDE 60 A 75 AÑOS</v>
      </c>
      <c r="B294">
        <v>0</v>
      </c>
      <c r="C294">
        <v>0</v>
      </c>
      <c r="D294" t="s">
        <v>160</v>
      </c>
      <c r="E294">
        <v>2.8973</v>
      </c>
      <c r="F294">
        <v>8.1429729999999996</v>
      </c>
      <c r="G294">
        <v>4.753463</v>
      </c>
      <c r="I294">
        <v>0</v>
      </c>
      <c r="J294">
        <v>0</v>
      </c>
    </row>
    <row r="295" spans="1:10" x14ac:dyDescent="0.35">
      <c r="A295" t="str">
        <f>B164&amp;C272&amp;D295</f>
        <v>PENETRACION (%)Total Bebidas CalientesALTA Y MEDIA ALTA</v>
      </c>
      <c r="B295">
        <v>0</v>
      </c>
      <c r="C295">
        <v>0</v>
      </c>
      <c r="D295" t="s">
        <v>161</v>
      </c>
      <c r="E295">
        <v>2.700536</v>
      </c>
      <c r="F295">
        <v>3.315744</v>
      </c>
      <c r="G295">
        <v>2.2129479999999999</v>
      </c>
      <c r="I295">
        <v>0</v>
      </c>
      <c r="J295">
        <v>0</v>
      </c>
    </row>
    <row r="296" spans="1:10" x14ac:dyDescent="0.35">
      <c r="A296" t="str">
        <f>B164&amp;C272&amp;D296</f>
        <v>PENETRACION (%)Total Bebidas CalientesMEDIA</v>
      </c>
      <c r="B296">
        <v>0</v>
      </c>
      <c r="C296">
        <v>0</v>
      </c>
      <c r="D296" t="s">
        <v>162</v>
      </c>
      <c r="E296">
        <v>4.2288779999999999</v>
      </c>
      <c r="F296">
        <v>3.3007200000000001</v>
      </c>
      <c r="G296">
        <v>4.4851929999999998</v>
      </c>
      <c r="I296">
        <v>0</v>
      </c>
      <c r="J296">
        <v>0</v>
      </c>
    </row>
    <row r="297" spans="1:10" x14ac:dyDescent="0.35">
      <c r="A297" t="str">
        <f>B164&amp;C272&amp;D297</f>
        <v>PENETRACION (%)Total Bebidas CalientesMEDIA BAJA</v>
      </c>
      <c r="B297">
        <v>0</v>
      </c>
      <c r="C297">
        <v>0</v>
      </c>
      <c r="D297" t="s">
        <v>163</v>
      </c>
      <c r="E297">
        <v>4.4252089999999997</v>
      </c>
      <c r="F297">
        <v>5.9779030000000004</v>
      </c>
      <c r="G297">
        <v>3.0184890000000002</v>
      </c>
      <c r="I297">
        <v>0</v>
      </c>
      <c r="J297">
        <v>0</v>
      </c>
    </row>
    <row r="298" spans="1:10" x14ac:dyDescent="0.35">
      <c r="A298" t="str">
        <f>B164&amp;C272&amp;D298</f>
        <v>PENETRACION (%)Total Bebidas CalientesBAJA</v>
      </c>
      <c r="B298">
        <v>0</v>
      </c>
      <c r="C298">
        <v>0</v>
      </c>
      <c r="D298" t="s">
        <v>164</v>
      </c>
      <c r="E298">
        <v>3.8455680000000001</v>
      </c>
      <c r="F298">
        <v>6.0405030000000002</v>
      </c>
      <c r="G298">
        <v>4.912852</v>
      </c>
      <c r="I298">
        <v>0</v>
      </c>
      <c r="J298">
        <v>0</v>
      </c>
    </row>
    <row r="299" spans="1:10" x14ac:dyDescent="0.35">
      <c r="A299" t="str">
        <f>B164&amp;C299&amp;D299</f>
        <v>PENETRACION (%)Total AperitivosT.ESPAÑA</v>
      </c>
      <c r="B299">
        <v>0</v>
      </c>
      <c r="C299" t="s">
        <v>18</v>
      </c>
      <c r="D299" t="s">
        <v>59</v>
      </c>
      <c r="E299">
        <v>8.0757239999999992</v>
      </c>
      <c r="F299">
        <v>7.6155169999999996</v>
      </c>
      <c r="G299">
        <v>6.81785</v>
      </c>
      <c r="I299">
        <v>0</v>
      </c>
      <c r="J299">
        <v>0</v>
      </c>
    </row>
    <row r="300" spans="1:10" x14ac:dyDescent="0.35">
      <c r="A300" t="str">
        <f>B164&amp;C299&amp;D300</f>
        <v>PENETRACION (%)Total AperitivosBCN AM</v>
      </c>
      <c r="B300">
        <v>0</v>
      </c>
      <c r="C300">
        <v>0</v>
      </c>
      <c r="D300" t="s">
        <v>147</v>
      </c>
      <c r="E300">
        <v>8.3861600000000003</v>
      </c>
      <c r="F300">
        <v>7.4601829999999998</v>
      </c>
      <c r="G300">
        <v>5.7644539999999997</v>
      </c>
      <c r="I300">
        <v>0</v>
      </c>
      <c r="J300">
        <v>0</v>
      </c>
    </row>
    <row r="301" spans="1:10" x14ac:dyDescent="0.35">
      <c r="A301" t="str">
        <f>B164&amp;C299&amp;D301</f>
        <v>PENETRACION (%)Total AperitivosREST.CAT ARAGON</v>
      </c>
      <c r="B301">
        <v>0</v>
      </c>
      <c r="C301">
        <v>0</v>
      </c>
      <c r="D301" t="s">
        <v>148</v>
      </c>
      <c r="E301">
        <v>6.9945529999999998</v>
      </c>
      <c r="F301">
        <v>5.1711960000000001</v>
      </c>
      <c r="G301">
        <v>3.6989990000000001</v>
      </c>
      <c r="I301">
        <v>0</v>
      </c>
      <c r="J301">
        <v>0</v>
      </c>
    </row>
    <row r="302" spans="1:10" x14ac:dyDescent="0.35">
      <c r="A302" t="str">
        <f>B164&amp;C299&amp;D302</f>
        <v>PENETRACION (%)Total AperitivosLEVANTE</v>
      </c>
      <c r="B302">
        <v>0</v>
      </c>
      <c r="C302">
        <v>0</v>
      </c>
      <c r="D302" t="s">
        <v>149</v>
      </c>
      <c r="E302">
        <v>9.0402570000000004</v>
      </c>
      <c r="F302">
        <v>9.8537999999999997</v>
      </c>
      <c r="G302">
        <v>13.979660000000001</v>
      </c>
      <c r="I302">
        <v>0</v>
      </c>
      <c r="J302">
        <v>0</v>
      </c>
    </row>
    <row r="303" spans="1:10" x14ac:dyDescent="0.35">
      <c r="A303" t="str">
        <f>B164&amp;C299&amp;D303</f>
        <v>PENETRACION (%)Total AperitivosANDALUCIA</v>
      </c>
      <c r="B303">
        <v>0</v>
      </c>
      <c r="C303">
        <v>0</v>
      </c>
      <c r="D303" t="s">
        <v>150</v>
      </c>
      <c r="E303">
        <v>8.1833360000000006</v>
      </c>
      <c r="F303">
        <v>9.0589399999999998</v>
      </c>
      <c r="G303">
        <v>8.6754580000000008</v>
      </c>
      <c r="I303">
        <v>0</v>
      </c>
      <c r="J303">
        <v>0</v>
      </c>
    </row>
    <row r="304" spans="1:10" x14ac:dyDescent="0.35">
      <c r="A304" t="str">
        <f>B164&amp;C299&amp;D304</f>
        <v>PENETRACION (%)Total AperitivosMDD AM</v>
      </c>
      <c r="B304">
        <v>0</v>
      </c>
      <c r="C304">
        <v>0</v>
      </c>
      <c r="D304" t="s">
        <v>151</v>
      </c>
      <c r="E304">
        <v>11.0671</v>
      </c>
      <c r="F304">
        <v>8.3076539999999994</v>
      </c>
      <c r="G304">
        <v>6.4896630000000002</v>
      </c>
      <c r="I304">
        <v>0</v>
      </c>
      <c r="J304">
        <v>0</v>
      </c>
    </row>
    <row r="305" spans="1:10" x14ac:dyDescent="0.35">
      <c r="A305" t="str">
        <f>B164&amp;C299&amp;D305</f>
        <v>PENETRACION (%)Total AperitivosRTO CENTRO</v>
      </c>
      <c r="B305">
        <v>0</v>
      </c>
      <c r="C305">
        <v>0</v>
      </c>
      <c r="D305" t="s">
        <v>152</v>
      </c>
      <c r="E305">
        <v>7.0339070000000001</v>
      </c>
      <c r="F305">
        <v>9.4881960000000003</v>
      </c>
      <c r="G305">
        <v>10.627230000000001</v>
      </c>
      <c r="I305">
        <v>0</v>
      </c>
      <c r="J305">
        <v>0</v>
      </c>
    </row>
    <row r="306" spans="1:10" x14ac:dyDescent="0.35">
      <c r="A306" t="str">
        <f>B164&amp;C299&amp;D306</f>
        <v>PENETRACION (%)Total AperitivosNORTE-CENTRO</v>
      </c>
      <c r="B306">
        <v>0</v>
      </c>
      <c r="C306">
        <v>0</v>
      </c>
      <c r="D306" t="s">
        <v>153</v>
      </c>
      <c r="E306">
        <v>10.833310000000001</v>
      </c>
      <c r="F306">
        <v>5.8582530000000004</v>
      </c>
      <c r="G306">
        <v>4.0303459999999998</v>
      </c>
      <c r="I306">
        <v>0</v>
      </c>
      <c r="J306">
        <v>0</v>
      </c>
    </row>
    <row r="307" spans="1:10" x14ac:dyDescent="0.35">
      <c r="A307" t="str">
        <f>B164&amp;C299&amp;D307</f>
        <v>PENETRACION (%)Total AperitivosNOROESTE</v>
      </c>
      <c r="B307">
        <v>0</v>
      </c>
      <c r="C307">
        <v>0</v>
      </c>
      <c r="D307" t="s">
        <v>154</v>
      </c>
      <c r="E307">
        <v>5.1200749999999999</v>
      </c>
      <c r="F307">
        <v>8.214461</v>
      </c>
      <c r="G307">
        <v>7.6100310000000002</v>
      </c>
      <c r="I307">
        <v>0</v>
      </c>
      <c r="J307">
        <v>0</v>
      </c>
    </row>
    <row r="308" spans="1:10" x14ac:dyDescent="0.35">
      <c r="A308" t="str">
        <f>B164&amp;C299&amp;D308</f>
        <v>PENETRACION (%)Total Aperitivos&lt;2MIL</v>
      </c>
      <c r="B308">
        <v>0</v>
      </c>
      <c r="C308">
        <v>0</v>
      </c>
      <c r="D308" t="s">
        <v>29</v>
      </c>
      <c r="E308">
        <v>8.4954330000000002</v>
      </c>
      <c r="F308">
        <v>2.3314699999999999</v>
      </c>
      <c r="G308">
        <v>1.9688950000000001</v>
      </c>
      <c r="I308">
        <v>0</v>
      </c>
      <c r="J308">
        <v>0</v>
      </c>
    </row>
    <row r="309" spans="1:10" x14ac:dyDescent="0.35">
      <c r="A309" t="str">
        <f>B164&amp;C299&amp;D309</f>
        <v>PENETRACION (%)Total Aperitivos2-5MIL</v>
      </c>
      <c r="B309">
        <v>0</v>
      </c>
      <c r="C309">
        <v>0</v>
      </c>
      <c r="D309" t="s">
        <v>32</v>
      </c>
      <c r="E309">
        <v>9.3283059999999995</v>
      </c>
      <c r="F309">
        <v>14.62322</v>
      </c>
      <c r="G309">
        <v>10.93806</v>
      </c>
      <c r="I309">
        <v>0</v>
      </c>
      <c r="J309">
        <v>0</v>
      </c>
    </row>
    <row r="310" spans="1:10" x14ac:dyDescent="0.35">
      <c r="A310" t="str">
        <f>B164&amp;C299&amp;D310</f>
        <v>PENETRACION (%)Total Aperitivos5-10MIL</v>
      </c>
      <c r="B310">
        <v>0</v>
      </c>
      <c r="C310">
        <v>0</v>
      </c>
      <c r="D310" t="s">
        <v>34</v>
      </c>
      <c r="E310">
        <v>4.583367</v>
      </c>
      <c r="F310">
        <v>9.2887520000000006</v>
      </c>
      <c r="G310">
        <v>7.0029170000000001</v>
      </c>
      <c r="I310">
        <v>0</v>
      </c>
      <c r="J310">
        <v>0</v>
      </c>
    </row>
    <row r="311" spans="1:10" x14ac:dyDescent="0.35">
      <c r="A311" t="str">
        <f>B164&amp;C299&amp;D311</f>
        <v>PENETRACION (%)Total Aperitivos10-30MIL</v>
      </c>
      <c r="B311">
        <v>0</v>
      </c>
      <c r="C311">
        <v>0</v>
      </c>
      <c r="D311" t="s">
        <v>36</v>
      </c>
      <c r="E311">
        <v>9.3049280000000003</v>
      </c>
      <c r="F311">
        <v>8.7850380000000001</v>
      </c>
      <c r="G311">
        <v>6.7599960000000001</v>
      </c>
      <c r="I311">
        <v>0</v>
      </c>
      <c r="J311">
        <v>0</v>
      </c>
    </row>
    <row r="312" spans="1:10" x14ac:dyDescent="0.35">
      <c r="A312" t="str">
        <f>B164&amp;C299&amp;D312</f>
        <v>PENETRACION (%)Total Aperitivos30-100MIL</v>
      </c>
      <c r="B312">
        <v>0</v>
      </c>
      <c r="C312">
        <v>0</v>
      </c>
      <c r="D312" t="s">
        <v>38</v>
      </c>
      <c r="E312">
        <v>6.2543530000000001</v>
      </c>
      <c r="F312">
        <v>6.8095340000000002</v>
      </c>
      <c r="G312">
        <v>9.2456049999999994</v>
      </c>
      <c r="I312">
        <v>0</v>
      </c>
      <c r="J312">
        <v>0</v>
      </c>
    </row>
    <row r="313" spans="1:10" x14ac:dyDescent="0.35">
      <c r="A313" t="str">
        <f>B164&amp;C299&amp;D313</f>
        <v>PENETRACION (%)Total Aperitivos100-200MIL</v>
      </c>
      <c r="B313">
        <v>0</v>
      </c>
      <c r="C313">
        <v>0</v>
      </c>
      <c r="D313" t="s">
        <v>40</v>
      </c>
      <c r="E313">
        <v>9.6639870000000005</v>
      </c>
      <c r="F313">
        <v>7.2405059999999999</v>
      </c>
      <c r="G313">
        <v>7.5538220000000003</v>
      </c>
      <c r="I313">
        <v>0</v>
      </c>
      <c r="J313">
        <v>0</v>
      </c>
    </row>
    <row r="314" spans="1:10" x14ac:dyDescent="0.35">
      <c r="A314" t="str">
        <f>B164&amp;C299&amp;D314</f>
        <v>PENETRACION (%)Total Aperitivos200-500MIL</v>
      </c>
      <c r="B314">
        <v>0</v>
      </c>
      <c r="C314">
        <v>0</v>
      </c>
      <c r="D314" t="s">
        <v>42</v>
      </c>
      <c r="E314">
        <v>10.13996</v>
      </c>
      <c r="F314">
        <v>9.7832450000000009</v>
      </c>
      <c r="G314">
        <v>9.0937190000000001</v>
      </c>
      <c r="I314">
        <v>0</v>
      </c>
      <c r="J314">
        <v>0</v>
      </c>
    </row>
    <row r="315" spans="1:10" x14ac:dyDescent="0.35">
      <c r="A315" t="str">
        <f>B164&amp;C299&amp;D315</f>
        <v>PENETRACION (%)Total Aperitivos&gt;500MIL</v>
      </c>
      <c r="B315">
        <v>0</v>
      </c>
      <c r="C315">
        <v>0</v>
      </c>
      <c r="D315" t="s">
        <v>44</v>
      </c>
      <c r="E315">
        <v>8.3103719999999992</v>
      </c>
      <c r="F315">
        <v>5.9245679999999998</v>
      </c>
      <c r="G315">
        <v>5.5656210000000002</v>
      </c>
      <c r="I315">
        <v>0</v>
      </c>
      <c r="J315">
        <v>0</v>
      </c>
    </row>
    <row r="316" spans="1:10" x14ac:dyDescent="0.35">
      <c r="A316" t="str">
        <f>B164&amp;C299&amp;D316</f>
        <v>PENETRACION (%)Total AperitivosDE 15 A 19 AÑOS</v>
      </c>
      <c r="B316">
        <v>0</v>
      </c>
      <c r="C316">
        <v>0</v>
      </c>
      <c r="D316" t="s">
        <v>155</v>
      </c>
      <c r="E316">
        <v>21.138850000000001</v>
      </c>
      <c r="F316">
        <v>13.97292</v>
      </c>
      <c r="G316">
        <v>18.574839999999998</v>
      </c>
      <c r="I316">
        <v>0</v>
      </c>
      <c r="J316">
        <v>0</v>
      </c>
    </row>
    <row r="317" spans="1:10" x14ac:dyDescent="0.35">
      <c r="A317" t="str">
        <f>B164&amp;C299&amp;D317</f>
        <v>PENETRACION (%)Total AperitivosDE 20 A 24 AÑOS</v>
      </c>
      <c r="B317">
        <v>0</v>
      </c>
      <c r="C317">
        <v>0</v>
      </c>
      <c r="D317" t="s">
        <v>156</v>
      </c>
      <c r="E317">
        <v>14.69204</v>
      </c>
      <c r="F317">
        <v>6.1904329999999996</v>
      </c>
      <c r="G317">
        <v>6.4008060000000002</v>
      </c>
      <c r="I317">
        <v>0</v>
      </c>
      <c r="J317">
        <v>0</v>
      </c>
    </row>
    <row r="318" spans="1:10" x14ac:dyDescent="0.35">
      <c r="A318" t="str">
        <f>B164&amp;C299&amp;D318</f>
        <v>PENETRACION (%)Total AperitivosDE 25 A 34 AÑOS</v>
      </c>
      <c r="B318">
        <v>0</v>
      </c>
      <c r="C318">
        <v>0</v>
      </c>
      <c r="D318" t="s">
        <v>157</v>
      </c>
      <c r="E318">
        <v>8.3184299999999993</v>
      </c>
      <c r="F318">
        <v>9.9765449999999998</v>
      </c>
      <c r="G318">
        <v>4.1054399999999998</v>
      </c>
      <c r="I318">
        <v>0</v>
      </c>
      <c r="J318">
        <v>0</v>
      </c>
    </row>
    <row r="319" spans="1:10" x14ac:dyDescent="0.35">
      <c r="A319" t="str">
        <f>B164&amp;C299&amp;D319</f>
        <v>PENETRACION (%)Total AperitivosDE 35 A 49 AÑOS</v>
      </c>
      <c r="B319">
        <v>0</v>
      </c>
      <c r="C319">
        <v>0</v>
      </c>
      <c r="D319" t="s">
        <v>158</v>
      </c>
      <c r="E319">
        <v>8.9385549999999991</v>
      </c>
      <c r="F319">
        <v>10.04726</v>
      </c>
      <c r="G319">
        <v>8.5100940000000005</v>
      </c>
      <c r="I319">
        <v>0</v>
      </c>
      <c r="J319">
        <v>0</v>
      </c>
    </row>
    <row r="320" spans="1:10" x14ac:dyDescent="0.35">
      <c r="A320" t="str">
        <f>B164&amp;C299&amp;D320</f>
        <v>PENETRACION (%)Total AperitivosDE 50 A 59 AÑOS</v>
      </c>
      <c r="B320">
        <v>0</v>
      </c>
      <c r="C320">
        <v>0</v>
      </c>
      <c r="D320" t="s">
        <v>159</v>
      </c>
      <c r="E320">
        <v>8.0954610000000002</v>
      </c>
      <c r="F320">
        <v>6.8619950000000003</v>
      </c>
      <c r="G320">
        <v>8.0596309999999995</v>
      </c>
      <c r="I320">
        <v>0</v>
      </c>
      <c r="J320">
        <v>0</v>
      </c>
    </row>
    <row r="321" spans="1:10" x14ac:dyDescent="0.35">
      <c r="A321" t="str">
        <f>B164&amp;C299&amp;D321</f>
        <v>PENETRACION (%)Total AperitivosDE 60 A 75 AÑOS</v>
      </c>
      <c r="B321">
        <v>0</v>
      </c>
      <c r="C321">
        <v>0</v>
      </c>
      <c r="D321" t="s">
        <v>160</v>
      </c>
      <c r="E321">
        <v>1.833053</v>
      </c>
      <c r="F321">
        <v>5.2063899999999999</v>
      </c>
      <c r="G321">
        <v>4.6698240000000002</v>
      </c>
      <c r="I321">
        <v>0</v>
      </c>
      <c r="J321">
        <v>0</v>
      </c>
    </row>
    <row r="322" spans="1:10" x14ac:dyDescent="0.35">
      <c r="A322" t="str">
        <f>B164&amp;C299&amp;D322</f>
        <v>PENETRACION (%)Total AperitivosALTA Y MEDIA ALTA</v>
      </c>
      <c r="B322">
        <v>0</v>
      </c>
      <c r="C322">
        <v>0</v>
      </c>
      <c r="D322" t="s">
        <v>161</v>
      </c>
      <c r="E322">
        <v>7.6539840000000003</v>
      </c>
      <c r="F322">
        <v>7.239128</v>
      </c>
      <c r="G322">
        <v>6.3223549999999999</v>
      </c>
      <c r="I322">
        <v>0</v>
      </c>
      <c r="J322">
        <v>0</v>
      </c>
    </row>
    <row r="323" spans="1:10" x14ac:dyDescent="0.35">
      <c r="A323" t="str">
        <f>B164&amp;C299&amp;D323</f>
        <v>PENETRACION (%)Total AperitivosMEDIA</v>
      </c>
      <c r="B323">
        <v>0</v>
      </c>
      <c r="C323">
        <v>0</v>
      </c>
      <c r="D323" t="s">
        <v>162</v>
      </c>
      <c r="E323">
        <v>7.4108739999999997</v>
      </c>
      <c r="F323">
        <v>7.7235769999999997</v>
      </c>
      <c r="G323">
        <v>9.4905600000000003</v>
      </c>
      <c r="I323">
        <v>0</v>
      </c>
      <c r="J323">
        <v>0</v>
      </c>
    </row>
    <row r="324" spans="1:10" x14ac:dyDescent="0.35">
      <c r="A324" t="str">
        <f>B164&amp;C299&amp;D324</f>
        <v>PENETRACION (%)Total AperitivosMEDIA BAJA</v>
      </c>
      <c r="B324">
        <v>0</v>
      </c>
      <c r="C324">
        <v>0</v>
      </c>
      <c r="D324" t="s">
        <v>163</v>
      </c>
      <c r="E324">
        <v>7.4058469999999996</v>
      </c>
      <c r="F324">
        <v>6.8525179999999999</v>
      </c>
      <c r="G324">
        <v>6.4566189999999999</v>
      </c>
      <c r="I324">
        <v>0</v>
      </c>
      <c r="J324">
        <v>0</v>
      </c>
    </row>
    <row r="325" spans="1:10" x14ac:dyDescent="0.35">
      <c r="A325" t="str">
        <f>B164&amp;C299&amp;D325</f>
        <v>PENETRACION (%)Total AperitivosBAJA</v>
      </c>
      <c r="B325">
        <v>0</v>
      </c>
      <c r="C325">
        <v>0</v>
      </c>
      <c r="D325" t="s">
        <v>164</v>
      </c>
      <c r="E325">
        <v>10.93357</v>
      </c>
      <c r="F325">
        <v>10.359450000000001</v>
      </c>
      <c r="G325">
        <v>8.0705109999999998</v>
      </c>
      <c r="I325">
        <v>0</v>
      </c>
      <c r="J325">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F9CC-927A-44F0-98C6-F528FF908FBF}">
  <sheetPr codeName="Hoja13">
    <pageSetUpPr fitToPage="1"/>
  </sheetPr>
  <dimension ref="A1:K43"/>
  <sheetViews>
    <sheetView showGridLines="0" showRowColHeaders="0" zoomScale="70" zoomScaleNormal="70" zoomScaleSheetLayoutView="90" zoomScalePageLayoutView="80" workbookViewId="0"/>
  </sheetViews>
  <sheetFormatPr baseColWidth="10" defaultColWidth="12" defaultRowHeight="15.5" x14ac:dyDescent="0.35"/>
  <cols>
    <col min="1" max="1" width="2.1796875" style="53" customWidth="1"/>
    <col min="2" max="2" width="16.26953125" style="53" customWidth="1"/>
    <col min="3" max="3" width="29.7265625" style="53" bestFit="1" customWidth="1"/>
    <col min="4" max="8" width="20.453125" style="53" customWidth="1"/>
    <col min="9" max="9" width="20.453125" style="56" customWidth="1"/>
    <col min="10" max="10" width="2.7265625" style="53" customWidth="1"/>
    <col min="11" max="11" width="17" style="53" customWidth="1"/>
    <col min="12" max="16384" width="12" style="53"/>
  </cols>
  <sheetData>
    <row r="1" spans="1:11" ht="72" customHeight="1" x14ac:dyDescent="0.35">
      <c r="B1" s="54"/>
      <c r="C1" s="108" t="s">
        <v>0</v>
      </c>
      <c r="D1" s="108"/>
      <c r="E1" s="108"/>
      <c r="F1" s="108"/>
      <c r="G1" s="108"/>
      <c r="H1" s="108"/>
      <c r="I1" s="108"/>
      <c r="J1" s="108"/>
      <c r="K1" s="108"/>
    </row>
    <row r="2" spans="1:11" ht="7.5" customHeight="1" x14ac:dyDescent="0.35">
      <c r="B2" s="55"/>
    </row>
    <row r="3" spans="1:11" ht="7.5" customHeight="1" x14ac:dyDescent="0.35">
      <c r="I3" s="53"/>
    </row>
    <row r="4" spans="1:11" s="60" customFormat="1" ht="11.25" customHeight="1" x14ac:dyDescent="0.3">
      <c r="A4" s="7"/>
      <c r="B4" s="7"/>
      <c r="C4" s="8"/>
      <c r="D4" s="7">
        <v>96</v>
      </c>
      <c r="E4" s="8"/>
      <c r="F4" s="8"/>
      <c r="G4" s="7"/>
      <c r="I4" s="61"/>
    </row>
    <row r="5" spans="1:11" s="60" customFormat="1" ht="15" customHeight="1" x14ac:dyDescent="0.3">
      <c r="A5" s="7">
        <v>1</v>
      </c>
      <c r="B5" s="7" t="str">
        <f>VLOOKUP(A5,desplegables!E2:F3,2,0)</f>
        <v>DISTRIBUCION VOLUMEN X CRITERIO (kg ó litros)</v>
      </c>
      <c r="C5" s="22"/>
      <c r="D5" s="62"/>
      <c r="E5" s="62"/>
      <c r="F5" s="78"/>
      <c r="G5" s="62"/>
      <c r="I5" s="63"/>
    </row>
    <row r="6" spans="1:11" s="23" customFormat="1" ht="18" customHeight="1" x14ac:dyDescent="0.35">
      <c r="A6" s="71"/>
      <c r="B6" s="112"/>
      <c r="C6" s="112"/>
      <c r="D6" s="65">
        <v>32073135.108767997</v>
      </c>
      <c r="E6" s="65">
        <v>31796651.899999999</v>
      </c>
      <c r="F6" s="65">
        <v>28579560.528701</v>
      </c>
      <c r="G6" s="65">
        <v>26312260.197521999</v>
      </c>
      <c r="H6" s="65">
        <v>26207729.846116003</v>
      </c>
      <c r="I6" s="65">
        <v>24181234.546657495</v>
      </c>
    </row>
    <row r="7" spans="1:11" x14ac:dyDescent="0.35">
      <c r="A7" s="23">
        <v>1</v>
      </c>
      <c r="B7" s="23" t="str">
        <f>VLOOKUP(A7,desplegables!A2:B7,2,0)</f>
        <v>Total Alimentación</v>
      </c>
      <c r="C7" s="23"/>
      <c r="D7" s="58">
        <v>5</v>
      </c>
      <c r="E7" s="58">
        <f>D7+1</f>
        <v>6</v>
      </c>
      <c r="F7" s="58">
        <f t="shared" ref="F7:I7" si="0">E7+1</f>
        <v>7</v>
      </c>
      <c r="G7" s="58">
        <f t="shared" si="0"/>
        <v>8</v>
      </c>
      <c r="H7" s="58">
        <f t="shared" si="0"/>
        <v>9</v>
      </c>
      <c r="I7" s="58">
        <f t="shared" si="0"/>
        <v>10</v>
      </c>
      <c r="J7" s="59"/>
    </row>
    <row r="8" spans="1:11" ht="50.15" customHeight="1" x14ac:dyDescent="0.35">
      <c r="A8" s="23"/>
      <c r="B8" s="24"/>
      <c r="C8" s="25"/>
      <c r="D8" s="13" t="str">
        <f>'ALIMENTACION PERFIL'!$E$1</f>
        <v>Año 2020</v>
      </c>
      <c r="E8" s="13" t="str">
        <f>'ALIMENTACION PERFIL'!$F$1</f>
        <v>Año 2021</v>
      </c>
      <c r="F8" s="13" t="str">
        <f>'ALIMENTACION PERFIL'!$G$1</f>
        <v>AÑO 2022</v>
      </c>
      <c r="G8" s="13"/>
      <c r="H8" s="13"/>
      <c r="I8" s="13"/>
      <c r="J8" s="3"/>
      <c r="K8" s="35" t="str">
        <f>"Dif. puntos "&amp;F8&amp;" vs "&amp;E8</f>
        <v>Dif. puntos AÑO 2022 vs Año 2021</v>
      </c>
    </row>
    <row r="9" spans="1:11" x14ac:dyDescent="0.35">
      <c r="A9" s="10"/>
      <c r="B9" s="109" t="s">
        <v>58</v>
      </c>
      <c r="C9" s="72" t="s">
        <v>59</v>
      </c>
      <c r="D9" s="14">
        <f>VLOOKUP($B$5&amp;$B$7&amp;$C9,MOTIVOS!$A:$N,D$7,0)</f>
        <v>100</v>
      </c>
      <c r="E9" s="14">
        <f>VLOOKUP($B$5&amp;$B$7&amp;$C9,MOTIVOS!$A:$N,E$7,0)</f>
        <v>100</v>
      </c>
      <c r="F9" s="14">
        <f>VLOOKUP($B$5&amp;$B$7&amp;$C9,MOTIVOS!$A:$N,F$7,0)</f>
        <v>100</v>
      </c>
      <c r="G9" s="14"/>
      <c r="H9" s="14"/>
      <c r="I9" s="15"/>
      <c r="J9" s="3"/>
      <c r="K9" s="37">
        <f>IFERROR((F9-E9),"-")</f>
        <v>0</v>
      </c>
    </row>
    <row r="10" spans="1:11" x14ac:dyDescent="0.35">
      <c r="A10" s="10"/>
      <c r="B10" s="110"/>
      <c r="C10" s="73" t="s">
        <v>60</v>
      </c>
      <c r="D10" s="4">
        <f>VLOOKUP($B$5&amp;$B$7&amp;$C10,MOTIVOS!$A:$N,D$7,0)</f>
        <v>7.4208186210903495</v>
      </c>
      <c r="E10" s="4">
        <f>VLOOKUP($B$5&amp;$B$7&amp;$C10,MOTIVOS!$A:$N,E$7,0)</f>
        <v>6.9120047880603526</v>
      </c>
      <c r="F10" s="4">
        <f>VLOOKUP($B$5&amp;$B$7&amp;$C10,MOTIVOS!$A:$N,F$7,0)</f>
        <v>6.5399389331608937</v>
      </c>
      <c r="G10" s="4"/>
      <c r="H10" s="4"/>
      <c r="I10" s="16"/>
      <c r="J10" s="3"/>
      <c r="K10" s="37">
        <f>IFERROR((F10-E10),"-")</f>
        <v>-0.37206585489945887</v>
      </c>
    </row>
    <row r="11" spans="1:11" x14ac:dyDescent="0.35">
      <c r="A11" s="10"/>
      <c r="B11" s="110"/>
      <c r="C11" s="73" t="s">
        <v>61</v>
      </c>
      <c r="D11" s="4">
        <f>VLOOKUP($B$5&amp;$B$7&amp;$C11,MOTIVOS!$A:$N,D$7,0)</f>
        <v>9.1821297095896366</v>
      </c>
      <c r="E11" s="4">
        <f>VLOOKUP($B$5&amp;$B$7&amp;$C11,MOTIVOS!$A:$N,E$7,0)</f>
        <v>10.160326880219724</v>
      </c>
      <c r="F11" s="4">
        <f>VLOOKUP($B$5&amp;$B$7&amp;$C11,MOTIVOS!$A:$N,F$7,0)</f>
        <v>11.041110611620029</v>
      </c>
      <c r="G11" s="4"/>
      <c r="H11" s="4"/>
      <c r="I11" s="16"/>
      <c r="J11" s="3"/>
      <c r="K11" s="37">
        <f t="shared" ref="K11:K42" si="1">IFERROR((F11-E11),"-")</f>
        <v>0.88078373140030486</v>
      </c>
    </row>
    <row r="12" spans="1:11" x14ac:dyDescent="0.35">
      <c r="A12" s="10"/>
      <c r="B12" s="110"/>
      <c r="C12" s="73" t="s">
        <v>62</v>
      </c>
      <c r="D12" s="4">
        <f>VLOOKUP($B$5&amp;$B$7&amp;$C12,MOTIVOS!$A:$N,D$7,0)</f>
        <v>36.945110200573382</v>
      </c>
      <c r="E12" s="4">
        <f>VLOOKUP($B$5&amp;$B$7&amp;$C12,MOTIVOS!$A:$N,E$7,0)</f>
        <v>42.228266979462333</v>
      </c>
      <c r="F12" s="4">
        <f>VLOOKUP($B$5&amp;$B$7&amp;$C12,MOTIVOS!$A:$N,F$7,0)</f>
        <v>41.188649791430961</v>
      </c>
      <c r="G12" s="4"/>
      <c r="H12" s="4"/>
      <c r="I12" s="16"/>
      <c r="J12" s="3"/>
      <c r="K12" s="37">
        <f t="shared" si="1"/>
        <v>-1.0396171880313716</v>
      </c>
    </row>
    <row r="13" spans="1:11" x14ac:dyDescent="0.35">
      <c r="A13" s="10"/>
      <c r="B13" s="110"/>
      <c r="C13" s="73" t="s">
        <v>63</v>
      </c>
      <c r="D13" s="4">
        <f>VLOOKUP($B$5&amp;$B$7&amp;$C13,MOTIVOS!$A:$N,D$7,0)</f>
        <v>5.0757399144388646</v>
      </c>
      <c r="E13" s="4">
        <f>VLOOKUP($B$5&amp;$B$7&amp;$C13,MOTIVOS!$A:$N,E$7,0)</f>
        <v>4.3346253144711078</v>
      </c>
      <c r="F13" s="4">
        <f>VLOOKUP($B$5&amp;$B$7&amp;$C13,MOTIVOS!$A:$N,F$7,0)</f>
        <v>8.8454672814872222</v>
      </c>
      <c r="G13" s="4"/>
      <c r="H13" s="4"/>
      <c r="I13" s="16"/>
      <c r="J13" s="3"/>
      <c r="K13" s="37">
        <f t="shared" si="1"/>
        <v>4.5108419670161144</v>
      </c>
    </row>
    <row r="14" spans="1:11" x14ac:dyDescent="0.35">
      <c r="A14" s="10"/>
      <c r="B14" s="110"/>
      <c r="C14" s="73" t="s">
        <v>64</v>
      </c>
      <c r="D14" s="4">
        <f>VLOOKUP($B$5&amp;$B$7&amp;$C14,MOTIVOS!$A:$N,D$7,0)</f>
        <v>0.11811588586773229</v>
      </c>
      <c r="E14" s="4">
        <f>VLOOKUP($B$5&amp;$B$7&amp;$C14,MOTIVOS!$A:$N,E$7,0)</f>
        <v>0.15776611113691638</v>
      </c>
      <c r="F14" s="4">
        <f>VLOOKUP($B$5&amp;$B$7&amp;$C14,MOTIVOS!$A:$N,F$7,0)</f>
        <v>0.87312474116008154</v>
      </c>
      <c r="G14" s="4"/>
      <c r="H14" s="4"/>
      <c r="I14" s="16"/>
      <c r="J14" s="3"/>
      <c r="K14" s="37">
        <f t="shared" si="1"/>
        <v>0.71535863002316513</v>
      </c>
    </row>
    <row r="15" spans="1:11" x14ac:dyDescent="0.35">
      <c r="A15" s="10"/>
      <c r="B15" s="110"/>
      <c r="C15" s="73" t="s">
        <v>65</v>
      </c>
      <c r="D15" s="4">
        <f>VLOOKUP($B$5&amp;$B$7&amp;$C15,MOTIVOS!$A:$N,D$7,0)</f>
        <v>36.480046969181871</v>
      </c>
      <c r="E15" s="4">
        <f>VLOOKUP($B$5&amp;$B$7&amp;$C15,MOTIVOS!$A:$N,E$7,0)</f>
        <v>31.753303677354033</v>
      </c>
      <c r="F15" s="4">
        <f>VLOOKUP($B$5&amp;$B$7&amp;$C15,MOTIVOS!$A:$N,F$7,0)</f>
        <v>26.41806582130425</v>
      </c>
      <c r="G15" s="4"/>
      <c r="H15" s="4"/>
      <c r="I15" s="16"/>
      <c r="J15" s="3"/>
      <c r="K15" s="37">
        <f t="shared" si="1"/>
        <v>-5.3352378560497833</v>
      </c>
    </row>
    <row r="16" spans="1:11" x14ac:dyDescent="0.35">
      <c r="A16" s="10"/>
      <c r="B16" s="110"/>
      <c r="C16" s="73" t="s">
        <v>66</v>
      </c>
      <c r="D16" s="4">
        <f>VLOOKUP($B$5&amp;$B$7&amp;$C16,MOTIVOS!$A:$N,D$7,0)</f>
        <v>1.0410555883832693</v>
      </c>
      <c r="E16" s="4">
        <f>VLOOKUP($B$5&amp;$B$7&amp;$C16,MOTIVOS!$A:$N,E$7,0)</f>
        <v>0.63444399572476129</v>
      </c>
      <c r="F16" s="4">
        <f>VLOOKUP($B$5&amp;$B$7&amp;$C16,MOTIVOS!$A:$N,F$7,0)</f>
        <v>0.86328707576747621</v>
      </c>
      <c r="G16" s="4"/>
      <c r="H16" s="4"/>
      <c r="I16" s="16"/>
      <c r="J16" s="3"/>
      <c r="K16" s="37">
        <f t="shared" si="1"/>
        <v>0.22884308004271492</v>
      </c>
    </row>
    <row r="17" spans="1:11" x14ac:dyDescent="0.35">
      <c r="A17" s="10"/>
      <c r="B17" s="111"/>
      <c r="C17" s="74" t="s">
        <v>67</v>
      </c>
      <c r="D17" s="17">
        <f>VLOOKUP($B$5&amp;$B$7&amp;$C17,MOTIVOS!$A:$N,D$7,0)</f>
        <v>3.7369840509650003</v>
      </c>
      <c r="E17" s="17">
        <f>VLOOKUP($B$5&amp;$B$7&amp;$C17,MOTIVOS!$A:$N,E$7,0)</f>
        <v>3.819264917258232</v>
      </c>
      <c r="F17" s="17">
        <f>VLOOKUP($B$5&amp;$B$7&amp;$C17,MOTIVOS!$A:$N,F$7,0)</f>
        <v>4.2303532066950353</v>
      </c>
      <c r="G17" s="17"/>
      <c r="H17" s="17"/>
      <c r="I17" s="18"/>
      <c r="J17" s="3"/>
      <c r="K17" s="94">
        <f t="shared" si="1"/>
        <v>0.41108828943680331</v>
      </c>
    </row>
    <row r="18" spans="1:11" x14ac:dyDescent="0.35">
      <c r="A18" s="10"/>
      <c r="B18" s="109" t="s">
        <v>68</v>
      </c>
      <c r="C18" s="75" t="s">
        <v>69</v>
      </c>
      <c r="D18" s="14">
        <f>VLOOKUP($B$5&amp;$B$7&amp;$C18,MOTIVOS!$A:$N,D$7,0)</f>
        <v>6.9254762325869201</v>
      </c>
      <c r="E18" s="14">
        <f>VLOOKUP($B$5&amp;$B$7&amp;$C18,MOTIVOS!$A:$N,E$7,0)</f>
        <v>6.4091157587345098</v>
      </c>
      <c r="F18" s="14">
        <f>VLOOKUP($B$5&amp;$B$7&amp;$C18,MOTIVOS!$A:$N,F$7,0)</f>
        <v>7.4013478184629005</v>
      </c>
      <c r="G18" s="14"/>
      <c r="H18" s="14"/>
      <c r="I18" s="15"/>
      <c r="J18" s="3"/>
      <c r="K18" s="38">
        <f t="shared" si="1"/>
        <v>0.99223205972839068</v>
      </c>
    </row>
    <row r="19" spans="1:11" x14ac:dyDescent="0.35">
      <c r="A19" s="10"/>
      <c r="B19" s="110"/>
      <c r="C19" s="73" t="s">
        <v>70</v>
      </c>
      <c r="D19" s="4">
        <f>VLOOKUP($B$5&amp;$B$7&amp;$C19,MOTIVOS!$A:$N,D$7,0)</f>
        <v>9.3757222932155404</v>
      </c>
      <c r="E19" s="4">
        <f>VLOOKUP($B$5&amp;$B$7&amp;$C19,MOTIVOS!$A:$N,E$7,0)</f>
        <v>7.1250725198994207</v>
      </c>
      <c r="F19" s="4">
        <f>VLOOKUP($B$5&amp;$B$7&amp;$C19,MOTIVOS!$A:$N,F$7,0)</f>
        <v>7.3822596016125175</v>
      </c>
      <c r="G19" s="4"/>
      <c r="H19" s="4"/>
      <c r="I19" s="16"/>
      <c r="J19" s="3"/>
      <c r="K19" s="37">
        <f t="shared" si="1"/>
        <v>0.25718708171309679</v>
      </c>
    </row>
    <row r="20" spans="1:11" x14ac:dyDescent="0.35">
      <c r="A20" s="10"/>
      <c r="B20" s="110"/>
      <c r="C20" s="73" t="s">
        <v>71</v>
      </c>
      <c r="D20" s="4">
        <f>VLOOKUP($B$5&amp;$B$7&amp;$C20,MOTIVOS!$A:$N,D$7,0)</f>
        <v>35.184508158575142</v>
      </c>
      <c r="E20" s="4">
        <f>VLOOKUP($B$5&amp;$B$7&amp;$C20,MOTIVOS!$A:$N,E$7,0)</f>
        <v>44.668763910009609</v>
      </c>
      <c r="F20" s="4">
        <f>VLOOKUP($B$5&amp;$B$7&amp;$C20,MOTIVOS!$A:$N,F$7,0)</f>
        <v>39.394072512562822</v>
      </c>
      <c r="G20" s="4"/>
      <c r="H20" s="4"/>
      <c r="I20" s="16"/>
      <c r="J20" s="3"/>
      <c r="K20" s="37">
        <f t="shared" si="1"/>
        <v>-5.2746913974467873</v>
      </c>
    </row>
    <row r="21" spans="1:11" x14ac:dyDescent="0.35">
      <c r="A21" s="10"/>
      <c r="B21" s="110"/>
      <c r="C21" s="73" t="s">
        <v>72</v>
      </c>
      <c r="D21" s="4">
        <f>VLOOKUP($B$5&amp;$B$7&amp;$C21,MOTIVOS!$A:$N,D$7,0)</f>
        <v>8.7676775057366125</v>
      </c>
      <c r="E21" s="4">
        <f>VLOOKUP($B$5&amp;$B$7&amp;$C21,MOTIVOS!$A:$N,E$7,0)</f>
        <v>7.8024952890722599</v>
      </c>
      <c r="F21" s="4">
        <f>VLOOKUP($B$5&amp;$B$7&amp;$C21,MOTIVOS!$A:$N,F$7,0)</f>
        <v>10.342506380634502</v>
      </c>
      <c r="G21" s="4"/>
      <c r="H21" s="4"/>
      <c r="I21" s="16"/>
      <c r="J21" s="3"/>
      <c r="K21" s="37">
        <f t="shared" si="1"/>
        <v>2.540011091562242</v>
      </c>
    </row>
    <row r="22" spans="1:11" ht="18.399999999999999" customHeight="1" x14ac:dyDescent="0.35">
      <c r="A22" s="10"/>
      <c r="B22" s="110"/>
      <c r="C22" s="73" t="s">
        <v>73</v>
      </c>
      <c r="D22" s="4">
        <f>VLOOKUP($B$5&amp;$B$7&amp;$C22,MOTIVOS!$A:$N,D$7,0)</f>
        <v>3.3917570981938838</v>
      </c>
      <c r="E22" s="4">
        <f>VLOOKUP($B$5&amp;$B$7&amp;$C22,MOTIVOS!$A:$N,E$7,0)</f>
        <v>3.422149306936483</v>
      </c>
      <c r="F22" s="4">
        <f>VLOOKUP($B$5&amp;$B$7&amp;$C22,MOTIVOS!$A:$N,F$7,0)</f>
        <v>3.9313330616662028</v>
      </c>
      <c r="G22" s="4"/>
      <c r="H22" s="4"/>
      <c r="I22" s="16"/>
      <c r="J22" s="3"/>
      <c r="K22" s="37">
        <f t="shared" si="1"/>
        <v>0.50918375472971977</v>
      </c>
    </row>
    <row r="23" spans="1:11" x14ac:dyDescent="0.35">
      <c r="A23" s="10"/>
      <c r="B23" s="110"/>
      <c r="C23" s="73" t="s">
        <v>74</v>
      </c>
      <c r="D23" s="4">
        <f>VLOOKUP($B$5&amp;$B$7&amp;$C23,MOTIVOS!$A:$N,D$7,0)</f>
        <v>28.637009750341551</v>
      </c>
      <c r="E23" s="4">
        <f>VLOOKUP($B$5&amp;$B$7&amp;$C23,MOTIVOS!$A:$N,E$7,0)</f>
        <v>24.949048384748014</v>
      </c>
      <c r="F23" s="4">
        <f>VLOOKUP($B$5&amp;$B$7&amp;$C23,MOTIVOS!$A:$N,F$7,0)</f>
        <v>23.530354141233214</v>
      </c>
      <c r="G23" s="4"/>
      <c r="H23" s="4"/>
      <c r="I23" s="16"/>
      <c r="J23" s="3"/>
      <c r="K23" s="37">
        <f t="shared" si="1"/>
        <v>-1.4186942435147998</v>
      </c>
    </row>
    <row r="24" spans="1:11" ht="18.399999999999999" customHeight="1" x14ac:dyDescent="0.35">
      <c r="A24" s="10"/>
      <c r="B24" s="110"/>
      <c r="C24" s="73" t="s">
        <v>75</v>
      </c>
      <c r="D24" s="4">
        <f>VLOOKUP($B$5&amp;$B$7&amp;$C24,MOTIVOS!$A:$N,D$7,0)</f>
        <v>1.4873392661573033</v>
      </c>
      <c r="E24" s="4">
        <f>VLOOKUP($B$5&amp;$B$7&amp;$C24,MOTIVOS!$A:$N,E$7,0)</f>
        <v>1.2820969478611195</v>
      </c>
      <c r="F24" s="4">
        <f>VLOOKUP($B$5&amp;$B$7&amp;$C24,MOTIVOS!$A:$N,F$7,0)</f>
        <v>1.947735041075267</v>
      </c>
      <c r="G24" s="4"/>
      <c r="H24" s="4"/>
      <c r="I24" s="16"/>
      <c r="J24" s="3"/>
      <c r="K24" s="37">
        <f t="shared" si="1"/>
        <v>0.66563809321414746</v>
      </c>
    </row>
    <row r="25" spans="1:11" ht="18.399999999999999" customHeight="1" x14ac:dyDescent="0.35">
      <c r="A25" s="10"/>
      <c r="B25" s="111"/>
      <c r="C25" s="74" t="s">
        <v>76</v>
      </c>
      <c r="D25" s="17">
        <f>VLOOKUP($B$5&amp;$B$7&amp;$C25,MOTIVOS!$A:$N,D$7,0)</f>
        <v>6.2305089604983976</v>
      </c>
      <c r="E25" s="17">
        <f>VLOOKUP($B$5&amp;$B$7&amp;$C25,MOTIVOS!$A:$N,E$7,0)</f>
        <v>4.3412600478680288</v>
      </c>
      <c r="F25" s="17">
        <f>VLOOKUP($B$5&amp;$B$7&amp;$C25,MOTIVOS!$A:$N,F$7,0)</f>
        <v>6.070387258532036</v>
      </c>
      <c r="G25" s="17"/>
      <c r="H25" s="17"/>
      <c r="I25" s="18"/>
      <c r="J25" s="3"/>
      <c r="K25" s="94">
        <f t="shared" si="1"/>
        <v>1.7291272106640072</v>
      </c>
    </row>
    <row r="26" spans="1:11" ht="18.399999999999999" customHeight="1" x14ac:dyDescent="0.35">
      <c r="A26" s="10"/>
      <c r="B26" s="109" t="s">
        <v>77</v>
      </c>
      <c r="C26" s="75" t="s">
        <v>78</v>
      </c>
      <c r="D26" s="14">
        <f>VLOOKUP($B$5&amp;$B$7&amp;$C26,MOTIVOS!$A:$N,D$7,0)</f>
        <v>15.171424711449125</v>
      </c>
      <c r="E26" s="14">
        <f>VLOOKUP($B$5&amp;$B$7&amp;$C26,MOTIVOS!$A:$N,E$7,0)</f>
        <v>15.590024312683855</v>
      </c>
      <c r="F26" s="14">
        <f>VLOOKUP($B$5&amp;$B$7&amp;$C26,MOTIVOS!$A:$N,F$7,0)</f>
        <v>15.78221973761303</v>
      </c>
      <c r="G26" s="14"/>
      <c r="H26" s="14"/>
      <c r="I26" s="15"/>
      <c r="J26" s="3"/>
      <c r="K26" s="38">
        <f t="shared" si="1"/>
        <v>0.19219542492917441</v>
      </c>
    </row>
    <row r="27" spans="1:11" ht="18.399999999999999" customHeight="1" x14ac:dyDescent="0.35">
      <c r="A27" s="10"/>
      <c r="B27" s="110"/>
      <c r="C27" s="73" t="s">
        <v>79</v>
      </c>
      <c r="D27" s="4">
        <f>VLOOKUP($B$5&amp;$B$7&amp;$C27,MOTIVOS!$A:$N,D$7,0)</f>
        <v>0.4277564809112141</v>
      </c>
      <c r="E27" s="4">
        <f>VLOOKUP($B$5&amp;$B$7&amp;$C27,MOTIVOS!$A:$N,E$7,0)</f>
        <v>0.2836968337334666</v>
      </c>
      <c r="F27" s="4">
        <f>VLOOKUP($B$5&amp;$B$7&amp;$C27,MOTIVOS!$A:$N,F$7,0)</f>
        <v>0.4819764868486629</v>
      </c>
      <c r="G27" s="4"/>
      <c r="H27" s="4"/>
      <c r="I27" s="16"/>
      <c r="J27" s="3"/>
      <c r="K27" s="37">
        <f t="shared" si="1"/>
        <v>0.1982796531151963</v>
      </c>
    </row>
    <row r="28" spans="1:11" ht="18.399999999999999" customHeight="1" x14ac:dyDescent="0.35">
      <c r="A28" s="10"/>
      <c r="B28" s="110"/>
      <c r="C28" s="73" t="s">
        <v>80</v>
      </c>
      <c r="D28" s="4">
        <f>VLOOKUP($B$5&amp;$B$7&amp;$C28,MOTIVOS!$A:$N,D$7,0)</f>
        <v>3.260235738752463</v>
      </c>
      <c r="E28" s="4">
        <f>VLOOKUP($B$5&amp;$B$7&amp;$C28,MOTIVOS!$A:$N,E$7,0)</f>
        <v>2.9245493364139912</v>
      </c>
      <c r="F28" s="4">
        <f>VLOOKUP($B$5&amp;$B$7&amp;$C28,MOTIVOS!$A:$N,F$7,0)</f>
        <v>4.9596950709766618</v>
      </c>
      <c r="G28" s="4"/>
      <c r="H28" s="4"/>
      <c r="I28" s="16"/>
      <c r="J28" s="3"/>
      <c r="K28" s="37">
        <f t="shared" si="1"/>
        <v>2.0351457345626707</v>
      </c>
    </row>
    <row r="29" spans="1:11" ht="18.399999999999999" customHeight="1" x14ac:dyDescent="0.35">
      <c r="A29" s="10"/>
      <c r="B29" s="110"/>
      <c r="C29" s="73" t="s">
        <v>81</v>
      </c>
      <c r="D29" s="4">
        <f>VLOOKUP($B$5&amp;$B$7&amp;$C29,MOTIVOS!$A:$N,D$7,0)</f>
        <v>0.31012923253457658</v>
      </c>
      <c r="E29" s="4">
        <f>VLOOKUP($B$5&amp;$B$7&amp;$C29,MOTIVOS!$A:$N,E$7,0)</f>
        <v>0.18929641283281418</v>
      </c>
      <c r="F29" s="4">
        <f>VLOOKUP($B$5&amp;$B$7&amp;$C29,MOTIVOS!$A:$N,F$7,0)</f>
        <v>1.0239501899489316</v>
      </c>
      <c r="G29" s="4"/>
      <c r="H29" s="4"/>
      <c r="I29" s="16"/>
      <c r="J29" s="3"/>
      <c r="K29" s="37">
        <f t="shared" si="1"/>
        <v>0.83465377711611743</v>
      </c>
    </row>
    <row r="30" spans="1:11" ht="18.399999999999999" customHeight="1" x14ac:dyDescent="0.35">
      <c r="A30" s="10"/>
      <c r="B30" s="110"/>
      <c r="C30" s="73" t="s">
        <v>82</v>
      </c>
      <c r="D30" s="4">
        <f>VLOOKUP($B$5&amp;$B$7&amp;$C30,MOTIVOS!$A:$N,D$7,0)</f>
        <v>31.655604613239507</v>
      </c>
      <c r="E30" s="4">
        <f>VLOOKUP($B$5&amp;$B$7&amp;$C30,MOTIVOS!$A:$N,E$7,0)</f>
        <v>38.598429383689762</v>
      </c>
      <c r="F30" s="4">
        <f>VLOOKUP($B$5&amp;$B$7&amp;$C30,MOTIVOS!$A:$N,F$7,0)</f>
        <v>34.218072882470913</v>
      </c>
      <c r="G30" s="4"/>
      <c r="H30" s="4"/>
      <c r="I30" s="16"/>
      <c r="J30" s="3"/>
      <c r="K30" s="37">
        <f t="shared" si="1"/>
        <v>-4.3803565012188486</v>
      </c>
    </row>
    <row r="31" spans="1:11" ht="18.399999999999999" customHeight="1" x14ac:dyDescent="0.35">
      <c r="A31" s="10"/>
      <c r="B31" s="110"/>
      <c r="C31" s="73" t="s">
        <v>83</v>
      </c>
      <c r="D31" s="4">
        <f>VLOOKUP($B$5&amp;$B$7&amp;$C31,MOTIVOS!$A:$N,D$7,0)</f>
        <v>17.000086670998499</v>
      </c>
      <c r="E31" s="4">
        <f>VLOOKUP($B$5&amp;$B$7&amp;$C31,MOTIVOS!$A:$N,E$7,0)</f>
        <v>18.507262064538871</v>
      </c>
      <c r="F31" s="4">
        <f>VLOOKUP($B$5&amp;$B$7&amp;$C31,MOTIVOS!$A:$N,F$7,0)</f>
        <v>16.909338208620504</v>
      </c>
      <c r="G31" s="4"/>
      <c r="H31" s="4"/>
      <c r="I31" s="16"/>
      <c r="J31" s="3"/>
      <c r="K31" s="37">
        <f t="shared" si="1"/>
        <v>-1.5979238559183671</v>
      </c>
    </row>
    <row r="32" spans="1:11" ht="18.399999999999999" customHeight="1" x14ac:dyDescent="0.35">
      <c r="A32" s="10"/>
      <c r="B32" s="110"/>
      <c r="C32" s="73" t="s">
        <v>84</v>
      </c>
      <c r="D32" s="4">
        <f>VLOOKUP($B$5&amp;$B$7&amp;$C32,MOTIVOS!$A:$N,D$7,0)</f>
        <v>31.84001973333168</v>
      </c>
      <c r="E32" s="4">
        <f>VLOOKUP($B$5&amp;$B$7&amp;$C32,MOTIVOS!$A:$N,E$7,0)</f>
        <v>23.100435677675581</v>
      </c>
      <c r="F32" s="4">
        <f>VLOOKUP($B$5&amp;$B$7&amp;$C32,MOTIVOS!$A:$N,F$7,0)</f>
        <v>25.803292823419248</v>
      </c>
      <c r="G32" s="4"/>
      <c r="H32" s="4"/>
      <c r="I32" s="16"/>
      <c r="J32" s="3"/>
      <c r="K32" s="37">
        <f t="shared" si="1"/>
        <v>2.7028571457436676</v>
      </c>
    </row>
    <row r="33" spans="1:11" ht="18.399999999999999" customHeight="1" x14ac:dyDescent="0.35">
      <c r="A33" s="10"/>
      <c r="B33" s="111"/>
      <c r="C33" s="74" t="s">
        <v>85</v>
      </c>
      <c r="D33" s="17">
        <f>VLOOKUP($B$5&amp;$B$7&amp;$C33,MOTIVOS!$A:$N,D$7,0)</f>
        <v>0.33474176896929497</v>
      </c>
      <c r="E33" s="17">
        <f>VLOOKUP($B$5&amp;$B$7&amp;$C33,MOTIVOS!$A:$N,E$7,0)</f>
        <v>0.80630807535881233</v>
      </c>
      <c r="F33" s="17">
        <f>VLOOKUP($B$5&amp;$B$7&amp;$C33,MOTIVOS!$A:$N,F$7,0)</f>
        <v>0.82144945572635142</v>
      </c>
      <c r="G33" s="17"/>
      <c r="H33" s="17"/>
      <c r="I33" s="18"/>
      <c r="J33" s="3"/>
      <c r="K33" s="94">
        <f t="shared" si="1"/>
        <v>1.5141380367539092E-2</v>
      </c>
    </row>
    <row r="34" spans="1:11" ht="18.399999999999999" customHeight="1" x14ac:dyDescent="0.35">
      <c r="A34" s="10"/>
      <c r="B34" s="109" t="s">
        <v>86</v>
      </c>
      <c r="C34" s="75" t="s">
        <v>87</v>
      </c>
      <c r="D34" s="14">
        <f>VLOOKUP($B$5&amp;$B$7&amp;$C34,MOTIVOS!$A:$N,D$7,0)</f>
        <v>7.9355509090795611</v>
      </c>
      <c r="E34" s="14">
        <f>VLOOKUP($B$5&amp;$B$7&amp;$C34,MOTIVOS!$A:$N,E$7,0)</f>
        <v>6.734735703109469</v>
      </c>
      <c r="F34" s="14">
        <f>VLOOKUP($B$5&amp;$B$7&amp;$C34,MOTIVOS!$A:$N,F$7,0)</f>
        <v>10.928154237294383</v>
      </c>
      <c r="G34" s="14"/>
      <c r="H34" s="14"/>
      <c r="I34" s="15"/>
      <c r="J34" s="3"/>
      <c r="K34" s="38">
        <f t="shared" si="1"/>
        <v>4.1934185341849135</v>
      </c>
    </row>
    <row r="35" spans="1:11" ht="18.399999999999999" customHeight="1" x14ac:dyDescent="0.35">
      <c r="A35" s="10"/>
      <c r="B35" s="110"/>
      <c r="C35" s="73" t="s">
        <v>88</v>
      </c>
      <c r="D35" s="4">
        <f>VLOOKUP($B$5&amp;$B$7&amp;$C35,MOTIVOS!$A:$N,D$7,0)</f>
        <v>0.12397587384871347</v>
      </c>
      <c r="E35" s="4">
        <f>VLOOKUP($B$5&amp;$B$7&amp;$C35,MOTIVOS!$A:$N,E$7,0)</f>
        <v>0.39935717778675106</v>
      </c>
      <c r="F35" s="4">
        <f>VLOOKUP($B$5&amp;$B$7&amp;$C35,MOTIVOS!$A:$N,F$7,0)</f>
        <v>0.61694893704935427</v>
      </c>
      <c r="G35" s="4"/>
      <c r="H35" s="4"/>
      <c r="I35" s="16"/>
      <c r="J35" s="3"/>
      <c r="K35" s="37">
        <f t="shared" si="1"/>
        <v>0.21759175926260321</v>
      </c>
    </row>
    <row r="36" spans="1:11" ht="18.399999999999999" customHeight="1" x14ac:dyDescent="0.35">
      <c r="A36" s="10"/>
      <c r="B36" s="110"/>
      <c r="C36" s="73" t="s">
        <v>89</v>
      </c>
      <c r="D36" s="4">
        <f>VLOOKUP($B$5&amp;$B$7&amp;$C36,MOTIVOS!$A:$N,D$7,0)</f>
        <v>13.40861081025397</v>
      </c>
      <c r="E36" s="4">
        <f>VLOOKUP($B$5&amp;$B$7&amp;$C36,MOTIVOS!$A:$N,E$7,0)</f>
        <v>19.516895345864206</v>
      </c>
      <c r="F36" s="4">
        <f>VLOOKUP($B$5&amp;$B$7&amp;$C36,MOTIVOS!$A:$N,F$7,0)</f>
        <v>15.429589587289369</v>
      </c>
      <c r="G36" s="4"/>
      <c r="H36" s="4"/>
      <c r="I36" s="16"/>
      <c r="J36" s="3"/>
      <c r="K36" s="37">
        <f t="shared" si="1"/>
        <v>-4.0873057585748374</v>
      </c>
    </row>
    <row r="37" spans="1:11" ht="18.399999999999999" customHeight="1" x14ac:dyDescent="0.35">
      <c r="A37" s="10"/>
      <c r="B37" s="110"/>
      <c r="C37" s="73" t="s">
        <v>90</v>
      </c>
      <c r="D37" s="4">
        <f>VLOOKUP($B$5&amp;$B$7&amp;$C37,MOTIVOS!$A:$N,D$7,0)</f>
        <v>30.643367465172886</v>
      </c>
      <c r="E37" s="4">
        <f>VLOOKUP($B$5&amp;$B$7&amp;$C37,MOTIVOS!$A:$N,E$7,0)</f>
        <v>29.366345453736297</v>
      </c>
      <c r="F37" s="4">
        <f>VLOOKUP($B$5&amp;$B$7&amp;$C37,MOTIVOS!$A:$N,F$7,0)</f>
        <v>29.099158773152105</v>
      </c>
      <c r="G37" s="4"/>
      <c r="H37" s="4"/>
      <c r="I37" s="16"/>
      <c r="J37" s="3"/>
      <c r="K37" s="37">
        <f t="shared" si="1"/>
        <v>-0.26718668058419226</v>
      </c>
    </row>
    <row r="38" spans="1:11" ht="18.399999999999999" customHeight="1" x14ac:dyDescent="0.35">
      <c r="A38" s="10"/>
      <c r="B38" s="110"/>
      <c r="C38" s="73" t="s">
        <v>91</v>
      </c>
      <c r="D38" s="4">
        <f>VLOOKUP($B$5&amp;$B$7&amp;$C38,MOTIVOS!$A:$N,D$7,0)</f>
        <v>5.2683461997779411</v>
      </c>
      <c r="E38" s="4">
        <f>VLOOKUP($B$5&amp;$B$7&amp;$C38,MOTIVOS!$A:$N,E$7,0)</f>
        <v>3.3253510294712476</v>
      </c>
      <c r="F38" s="4">
        <f>VLOOKUP($B$5&amp;$B$7&amp;$C38,MOTIVOS!$A:$N,F$7,0)</f>
        <v>2.7268528126133744</v>
      </c>
      <c r="G38" s="4"/>
      <c r="H38" s="4"/>
      <c r="I38" s="16"/>
      <c r="J38" s="3"/>
      <c r="K38" s="37">
        <f t="shared" si="1"/>
        <v>-0.59849821685787319</v>
      </c>
    </row>
    <row r="39" spans="1:11" ht="18.399999999999999" customHeight="1" x14ac:dyDescent="0.35">
      <c r="A39" s="10"/>
      <c r="B39" s="110"/>
      <c r="C39" s="73" t="s">
        <v>92</v>
      </c>
      <c r="D39" s="4">
        <f>VLOOKUP($B$5&amp;$B$7&amp;$C39,MOTIVOS!$A:$N,D$7,0)</f>
        <v>10.540560370384776</v>
      </c>
      <c r="E39" s="4">
        <f>VLOOKUP($B$5&amp;$B$7&amp;$C39,MOTIVOS!$A:$N,E$7,0)</f>
        <v>9.8005726995977689</v>
      </c>
      <c r="F39" s="4">
        <f>VLOOKUP($B$5&amp;$B$7&amp;$C39,MOTIVOS!$A:$N,F$7,0)</f>
        <v>9.6097231690333569</v>
      </c>
      <c r="G39" s="4"/>
      <c r="H39" s="4"/>
      <c r="I39" s="16"/>
      <c r="J39" s="3"/>
      <c r="K39" s="37">
        <f t="shared" si="1"/>
        <v>-0.19084953056441201</v>
      </c>
    </row>
    <row r="40" spans="1:11" ht="18.399999999999999" customHeight="1" x14ac:dyDescent="0.35">
      <c r="A40" s="10"/>
      <c r="B40" s="110"/>
      <c r="C40" s="73" t="s">
        <v>93</v>
      </c>
      <c r="D40" s="4">
        <f>VLOOKUP($B$5&amp;$B$7&amp;$C40,MOTIVOS!$A:$N,D$7,0)</f>
        <v>18.387255131812861</v>
      </c>
      <c r="E40" s="4">
        <f>VLOOKUP($B$5&amp;$B$7&amp;$C40,MOTIVOS!$A:$N,E$7,0)</f>
        <v>21.61741168766094</v>
      </c>
      <c r="F40" s="4">
        <f>VLOOKUP($B$5&amp;$B$7&amp;$C40,MOTIVOS!$A:$N,F$7,0)</f>
        <v>22.376004231309512</v>
      </c>
      <c r="G40" s="4"/>
      <c r="H40" s="4"/>
      <c r="I40" s="16"/>
      <c r="J40" s="3"/>
      <c r="K40" s="37">
        <f t="shared" si="1"/>
        <v>0.75859254364857165</v>
      </c>
    </row>
    <row r="41" spans="1:11" ht="18.399999999999999" customHeight="1" x14ac:dyDescent="0.35">
      <c r="A41" s="10"/>
      <c r="B41" s="110"/>
      <c r="C41" s="73" t="s">
        <v>94</v>
      </c>
      <c r="D41" s="4">
        <f>VLOOKUP($B$5&amp;$B$7&amp;$C41,MOTIVOS!$A:$N,D$7,0)</f>
        <v>1.3241270481811376</v>
      </c>
      <c r="E41" s="4">
        <f>VLOOKUP($B$5&amp;$B$7&amp;$C41,MOTIVOS!$A:$N,E$7,0)</f>
        <v>1.4447939319345475</v>
      </c>
      <c r="F41" s="4">
        <f>VLOOKUP($B$5&amp;$B$7&amp;$C41,MOTIVOS!$A:$N,F$7,0)</f>
        <v>2.4114635063000089</v>
      </c>
      <c r="G41" s="4"/>
      <c r="H41" s="4"/>
      <c r="I41" s="16"/>
      <c r="J41" s="3"/>
      <c r="K41" s="37">
        <f t="shared" si="1"/>
        <v>0.96666957436546141</v>
      </c>
    </row>
    <row r="42" spans="1:11" ht="18.399999999999999" customHeight="1" x14ac:dyDescent="0.35">
      <c r="A42" s="10"/>
      <c r="B42" s="111"/>
      <c r="C42" s="74" t="s">
        <v>95</v>
      </c>
      <c r="D42" s="17">
        <f>VLOOKUP($B$5&amp;$B$7&amp;$C42,MOTIVOS!$A:$N,D$7,0)</f>
        <v>12.368204012544137</v>
      </c>
      <c r="E42" s="17">
        <f>VLOOKUP($B$5&amp;$B$7&amp;$C42,MOTIVOS!$A:$N,E$7,0)</f>
        <v>7.7945376004475184</v>
      </c>
      <c r="F42" s="17">
        <f>VLOOKUP($B$5&amp;$B$7&amp;$C42,MOTIVOS!$A:$N,F$7,0)</f>
        <v>6.8021004849601603</v>
      </c>
      <c r="G42" s="17"/>
      <c r="H42" s="17"/>
      <c r="I42" s="18"/>
      <c r="J42" s="3"/>
      <c r="K42" s="37">
        <f t="shared" si="1"/>
        <v>-0.99243711548735813</v>
      </c>
    </row>
    <row r="43" spans="1:11" x14ac:dyDescent="0.35">
      <c r="K43" s="79"/>
    </row>
  </sheetData>
  <sheetProtection sheet="1" objects="1" scenarios="1"/>
  <mergeCells count="6">
    <mergeCell ref="C1:K1"/>
    <mergeCell ref="B26:B33"/>
    <mergeCell ref="B34:B42"/>
    <mergeCell ref="B6:C6"/>
    <mergeCell ref="B9:B17"/>
    <mergeCell ref="B18:B25"/>
  </mergeCells>
  <conditionalFormatting sqref="K36:K42">
    <cfRule type="containsErrors" dxfId="7" priority="2">
      <formula>ISERROR(K36)</formula>
    </cfRule>
  </conditionalFormatting>
  <conditionalFormatting sqref="K9:K42">
    <cfRule type="containsErrors" dxfId="6" priority="1">
      <formula>ISERROR(K9)</formula>
    </cfRule>
  </conditionalFormatting>
  <pageMargins left="0.25" right="0.25" top="0.75" bottom="0.75" header="0.3" footer="0.3"/>
  <pageSetup paperSize="9" scale="61" orientation="landscape" r:id="rId1"/>
  <ignoredErrors>
    <ignoredError sqref="B7 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Drop Down 1">
              <controlPr defaultSize="0" autoLine="0" autoPict="0">
                <anchor moveWithCells="1">
                  <from>
                    <xdr:col>1</xdr:col>
                    <xdr:colOff>69850</xdr:colOff>
                    <xdr:row>3</xdr:row>
                    <xdr:rowOff>127000</xdr:rowOff>
                  </from>
                  <to>
                    <xdr:col>2</xdr:col>
                    <xdr:colOff>1924050</xdr:colOff>
                    <xdr:row>5</xdr:row>
                    <xdr:rowOff>107950</xdr:rowOff>
                  </to>
                </anchor>
              </controlPr>
            </control>
          </mc:Choice>
        </mc:AlternateContent>
        <mc:AlternateContent xmlns:mc="http://schemas.openxmlformats.org/markup-compatibility/2006">
          <mc:Choice Requires="x14">
            <control shapeId="20482" r:id="rId5" name="Drop Down 2">
              <controlPr defaultSize="0" autoLine="0" autoPict="0">
                <anchor moveWithCells="1">
                  <from>
                    <xdr:col>1</xdr:col>
                    <xdr:colOff>57150</xdr:colOff>
                    <xdr:row>5</xdr:row>
                    <xdr:rowOff>184150</xdr:rowOff>
                  </from>
                  <to>
                    <xdr:col>2</xdr:col>
                    <xdr:colOff>1917700</xdr:colOff>
                    <xdr:row>7</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5592E-B5B6-4B0F-B5A7-075C4A7D0F84}">
  <sheetPr codeName="Hoja14">
    <pageSetUpPr fitToPage="1"/>
  </sheetPr>
  <dimension ref="A1:K15"/>
  <sheetViews>
    <sheetView showGridLines="0" showRowColHeaders="0" zoomScale="90" zoomScaleNormal="90" zoomScaleSheetLayoutView="90" workbookViewId="0"/>
  </sheetViews>
  <sheetFormatPr baseColWidth="10" defaultColWidth="12" defaultRowHeight="15.5" x14ac:dyDescent="0.35"/>
  <cols>
    <col min="1" max="2" width="1.7265625" style="53" customWidth="1"/>
    <col min="3" max="3" width="41.26953125" style="53" customWidth="1"/>
    <col min="4" max="7" width="16.1796875" style="53" customWidth="1"/>
    <col min="8" max="8" width="16.81640625" style="53" bestFit="1" customWidth="1"/>
    <col min="9" max="9" width="16.1796875" style="56" customWidth="1"/>
    <col min="10" max="10" width="2.7265625" style="53" customWidth="1"/>
    <col min="11" max="11" width="16.54296875" style="53" customWidth="1"/>
    <col min="12" max="16384" width="12" style="53"/>
  </cols>
  <sheetData>
    <row r="1" spans="1:11" ht="72" customHeight="1" x14ac:dyDescent="0.35">
      <c r="B1" s="54"/>
      <c r="C1" s="108" t="s">
        <v>0</v>
      </c>
      <c r="D1" s="108"/>
      <c r="E1" s="108"/>
      <c r="F1" s="108"/>
      <c r="G1" s="108"/>
      <c r="H1" s="108"/>
      <c r="I1" s="108"/>
      <c r="J1" s="108"/>
      <c r="K1" s="108"/>
    </row>
    <row r="2" spans="1:11" ht="24" customHeight="1" x14ac:dyDescent="0.35">
      <c r="B2" s="55"/>
    </row>
    <row r="3" spans="1:11" ht="25.15" customHeight="1" x14ac:dyDescent="0.35">
      <c r="A3" s="59"/>
      <c r="B3" s="59"/>
      <c r="C3" s="59"/>
      <c r="D3" s="59"/>
      <c r="E3" s="59"/>
      <c r="F3" s="59"/>
      <c r="G3" s="59"/>
      <c r="H3" s="59"/>
      <c r="I3" s="59"/>
    </row>
    <row r="4" spans="1:11" s="60" customFormat="1" ht="11.25" customHeight="1" x14ac:dyDescent="0.3">
      <c r="A4" s="7"/>
      <c r="B4" s="7"/>
      <c r="C4" s="8"/>
      <c r="D4" s="7">
        <v>96</v>
      </c>
      <c r="E4" s="8"/>
      <c r="F4" s="8"/>
      <c r="G4" s="7"/>
      <c r="I4" s="61"/>
    </row>
    <row r="5" spans="1:11" s="60" customFormat="1" ht="15" customHeight="1" x14ac:dyDescent="0.3">
      <c r="A5" s="7">
        <v>1</v>
      </c>
      <c r="B5" s="7" t="str">
        <f>VLOOKUP(A5,desplegables!C2:D5,2,0)</f>
        <v>VOLUMEN (Miles kg ó litros)</v>
      </c>
      <c r="C5" s="22"/>
      <c r="D5" s="62"/>
      <c r="E5" s="62"/>
      <c r="F5" s="62"/>
      <c r="G5" s="62"/>
      <c r="I5" s="63"/>
    </row>
    <row r="6" spans="1:11" s="23" customFormat="1" ht="18" customHeight="1" x14ac:dyDescent="0.35">
      <c r="A6" s="71"/>
      <c r="B6" s="112"/>
      <c r="C6" s="112"/>
      <c r="D6" s="65">
        <v>32073135.108767997</v>
      </c>
      <c r="E6" s="65">
        <v>31796651.899999999</v>
      </c>
      <c r="F6" s="65">
        <v>28579560.528701</v>
      </c>
      <c r="G6" s="65">
        <v>26312260.197521999</v>
      </c>
      <c r="H6" s="65">
        <v>26207729.846116003</v>
      </c>
      <c r="I6" s="65">
        <v>24181234.546657495</v>
      </c>
    </row>
    <row r="7" spans="1:11" x14ac:dyDescent="0.35">
      <c r="A7" s="23"/>
      <c r="B7" s="23"/>
      <c r="C7" s="23"/>
      <c r="D7" s="58">
        <v>4</v>
      </c>
      <c r="E7" s="58">
        <f>D7+1</f>
        <v>5</v>
      </c>
      <c r="F7" s="58">
        <f t="shared" ref="F7:I7" si="0">E7+1</f>
        <v>6</v>
      </c>
      <c r="G7" s="58">
        <f t="shared" si="0"/>
        <v>7</v>
      </c>
      <c r="H7" s="58">
        <f t="shared" si="0"/>
        <v>8</v>
      </c>
      <c r="I7" s="58">
        <f t="shared" si="0"/>
        <v>9</v>
      </c>
      <c r="J7" s="59"/>
    </row>
    <row r="8" spans="1:11" ht="50.15" customHeight="1" thickBot="1" x14ac:dyDescent="0.4">
      <c r="A8" s="10"/>
      <c r="B8" s="11"/>
      <c r="C8" s="6"/>
      <c r="D8" s="80" t="str">
        <f>'ALIMENTACION PERFIL'!$E$1</f>
        <v>Año 2020</v>
      </c>
      <c r="E8" s="80" t="str">
        <f>'ALIMENTACION PERFIL'!$F$1</f>
        <v>Año 2021</v>
      </c>
      <c r="F8" s="80" t="str">
        <f>'ALIMENTACION PERFIL'!$G$1</f>
        <v>AÑO 2022</v>
      </c>
      <c r="G8" s="80"/>
      <c r="H8" s="80"/>
      <c r="I8" s="80"/>
      <c r="K8" s="87" t="str">
        <f>"Evolucion "&amp;F8&amp;" vs "&amp;E8</f>
        <v>Evolucion AÑO 2022 vs Año 2021</v>
      </c>
    </row>
    <row r="9" spans="1:11" ht="25.15" customHeight="1" x14ac:dyDescent="0.35">
      <c r="A9" s="59"/>
      <c r="B9" s="59"/>
      <c r="C9" s="66" t="s">
        <v>18</v>
      </c>
      <c r="D9" s="12">
        <f>VLOOKUP($B$5&amp;$C9,'APERITIVOS KPI'!$A:$M,D$7,0)</f>
        <v>813.41546990200004</v>
      </c>
      <c r="E9" s="12">
        <f>VLOOKUP($B$5&amp;$C9,'APERITIVOS KPI'!$A:$M,E$7,0)</f>
        <v>653.83158086000003</v>
      </c>
      <c r="F9" s="12">
        <f>VLOOKUP($B$5&amp;$C9,'APERITIVOS KPI'!$A:$M,F$7,0)</f>
        <v>991.72503022800004</v>
      </c>
      <c r="G9" s="12"/>
      <c r="H9" s="12"/>
      <c r="I9" s="12"/>
      <c r="J9" s="3"/>
      <c r="K9" s="32">
        <f>IFERROR(IF($A$5=2,(F9-E9),((F9/E9-1)*100)),"-")</f>
        <v>51.678973493993794</v>
      </c>
    </row>
    <row r="10" spans="1:11" ht="25.15" customHeight="1" x14ac:dyDescent="0.35">
      <c r="A10" s="59"/>
      <c r="B10" s="59"/>
      <c r="C10" s="67" t="s">
        <v>96</v>
      </c>
      <c r="D10" s="12">
        <f>VLOOKUP($B$5&amp;$C10,'APERITIVOS KPI'!$A:$M,D$7,0)</f>
        <v>273.00040180000002</v>
      </c>
      <c r="E10" s="12">
        <f>VLOOKUP($B$5&amp;$C10,'APERITIVOS KPI'!$A:$M,E$7,0)</f>
        <v>177.74723114</v>
      </c>
      <c r="F10" s="12">
        <f>VLOOKUP($B$5&amp;$C10,'APERITIVOS KPI'!$A:$M,F$7,0)</f>
        <v>205.84052210000002</v>
      </c>
      <c r="G10" s="12"/>
      <c r="H10" s="12"/>
      <c r="I10" s="12"/>
      <c r="J10" s="3"/>
      <c r="K10" s="32">
        <f t="shared" ref="K10:K15" si="1">IFERROR(IF($A$5=2,(F10-E10),((F10/E10-1)*100)),"-")</f>
        <v>15.805191889528093</v>
      </c>
    </row>
    <row r="11" spans="1:11" ht="25.15" customHeight="1" x14ac:dyDescent="0.35">
      <c r="A11" s="59"/>
      <c r="B11" s="59"/>
      <c r="C11" s="67" t="s">
        <v>97</v>
      </c>
      <c r="D11" s="12">
        <f>VLOOKUP($B$5&amp;$C11,'APERITIVOS KPI'!$A:$M,D$7,0)</f>
        <v>169.46463589999999</v>
      </c>
      <c r="E11" s="12">
        <f>VLOOKUP($B$5&amp;$C11,'APERITIVOS KPI'!$A:$M,E$7,0)</f>
        <v>131.5730279</v>
      </c>
      <c r="F11" s="12">
        <f>VLOOKUP($B$5&amp;$C11,'APERITIVOS KPI'!$A:$M,F$7,0)</f>
        <v>194.96204939999998</v>
      </c>
      <c r="G11" s="12"/>
      <c r="H11" s="12"/>
      <c r="I11" s="12"/>
      <c r="J11" s="3"/>
      <c r="K11" s="32">
        <f t="shared" si="1"/>
        <v>48.177823762008273</v>
      </c>
    </row>
    <row r="12" spans="1:11" ht="25.15" customHeight="1" x14ac:dyDescent="0.35">
      <c r="A12" s="59"/>
      <c r="B12" s="59"/>
      <c r="C12" s="67" t="s">
        <v>98</v>
      </c>
      <c r="D12" s="12">
        <f>VLOOKUP($B$5&amp;$C12,'APERITIVOS KPI'!$A:$M,D$7,0)</f>
        <v>209.14850325199998</v>
      </c>
      <c r="E12" s="12">
        <f>VLOOKUP($B$5&amp;$C12,'APERITIVOS KPI'!$A:$M,E$7,0)</f>
        <v>245.99443947400002</v>
      </c>
      <c r="F12" s="12">
        <f>VLOOKUP($B$5&amp;$C12,'APERITIVOS KPI'!$A:$M,F$7,0)</f>
        <v>306.93936679199999</v>
      </c>
      <c r="G12" s="12"/>
      <c r="H12" s="12"/>
      <c r="I12" s="12"/>
      <c r="J12" s="3"/>
      <c r="K12" s="32">
        <f t="shared" si="1"/>
        <v>24.77492070484033</v>
      </c>
    </row>
    <row r="13" spans="1:11" ht="25.15" customHeight="1" x14ac:dyDescent="0.35">
      <c r="A13" s="59"/>
      <c r="B13" s="59"/>
      <c r="C13" s="67" t="s">
        <v>99</v>
      </c>
      <c r="D13" s="12">
        <f>VLOOKUP($B$5&amp;$C13,'APERITIVOS KPI'!$A:$M,D$7,0)</f>
        <v>22.924258000000002</v>
      </c>
      <c r="E13" s="12">
        <f>VLOOKUP($B$5&amp;$C13,'APERITIVOS KPI'!$A:$M,E$7,0)</f>
        <v>17.155782496</v>
      </c>
      <c r="F13" s="12">
        <f>VLOOKUP($B$5&amp;$C13,'APERITIVOS KPI'!$A:$M,F$7,0)</f>
        <v>35.183986936000004</v>
      </c>
      <c r="G13" s="12"/>
      <c r="H13" s="12"/>
      <c r="I13" s="12"/>
      <c r="J13" s="3"/>
      <c r="K13" s="32">
        <f t="shared" si="1"/>
        <v>105.08529380226994</v>
      </c>
    </row>
    <row r="14" spans="1:11" ht="25.15" customHeight="1" x14ac:dyDescent="0.35">
      <c r="A14" s="59"/>
      <c r="B14" s="59"/>
      <c r="C14" s="67" t="s">
        <v>100</v>
      </c>
      <c r="D14" s="12">
        <f>VLOOKUP($B$5&amp;$C14,'APERITIVOS KPI'!$A:$M,D$7,0)</f>
        <v>36.363597950000006</v>
      </c>
      <c r="E14" s="12">
        <f>VLOOKUP($B$5&amp;$C14,'APERITIVOS KPI'!$A:$M,E$7,0)</f>
        <v>23.583262850000001</v>
      </c>
      <c r="F14" s="12">
        <f>VLOOKUP($B$5&amp;$C14,'APERITIVOS KPI'!$A:$M,F$7,0)</f>
        <v>96.576429500000003</v>
      </c>
      <c r="G14" s="12"/>
      <c r="H14" s="12"/>
      <c r="I14" s="12"/>
      <c r="J14" s="3"/>
      <c r="K14" s="32">
        <f t="shared" si="1"/>
        <v>309.51258574468204</v>
      </c>
    </row>
    <row r="15" spans="1:11" ht="25.15" customHeight="1" x14ac:dyDescent="0.35">
      <c r="A15" s="59"/>
      <c r="B15" s="59"/>
      <c r="C15" s="67" t="s">
        <v>101</v>
      </c>
      <c r="D15" s="12">
        <f>VLOOKUP($B$5&amp;$C15,'APERITIVOS KPI'!$A:$M,D$7,0)</f>
        <v>102.51407300000001</v>
      </c>
      <c r="E15" s="12">
        <f>VLOOKUP($B$5&amp;$C15,'APERITIVOS KPI'!$A:$M,E$7,0)</f>
        <v>57.777836999999998</v>
      </c>
      <c r="F15" s="12">
        <f>VLOOKUP($B$5&amp;$C15,'APERITIVOS KPI'!$A:$M,F$7,0)</f>
        <v>152.22267550000001</v>
      </c>
      <c r="G15" s="12"/>
      <c r="H15" s="12"/>
      <c r="I15" s="12"/>
      <c r="J15" s="3"/>
      <c r="K15" s="32">
        <f t="shared" si="1"/>
        <v>163.46205293216499</v>
      </c>
    </row>
  </sheetData>
  <sheetProtection sheet="1" objects="1" scenarios="1"/>
  <mergeCells count="2">
    <mergeCell ref="B6:C6"/>
    <mergeCell ref="C1:K1"/>
  </mergeCells>
  <conditionalFormatting sqref="K9:K15">
    <cfRule type="containsErrors" dxfId="5" priority="1">
      <formula>ISERROR(K9)</formula>
    </cfRule>
  </conditionalFormatting>
  <pageMargins left="0.25" right="0.25" top="0.75" bottom="0.75" header="0.3" footer="0.3"/>
  <pageSetup paperSize="9" orientation="landscape" r:id="rId1"/>
  <ignoredErrors>
    <ignoredError sqref="B5"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Drop Down 1">
              <controlPr defaultSize="0" autoLine="0" autoPict="0">
                <anchor moveWithCells="1">
                  <from>
                    <xdr:col>1</xdr:col>
                    <xdr:colOff>69850</xdr:colOff>
                    <xdr:row>3</xdr:row>
                    <xdr:rowOff>127000</xdr:rowOff>
                  </from>
                  <to>
                    <xdr:col>3</xdr:col>
                    <xdr:colOff>50800</xdr:colOff>
                    <xdr:row>5</xdr:row>
                    <xdr:rowOff>107950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D2659F8-161D-4132-AEB8-010C6B1409C0}">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724c4985-e433-4d2c-9697-e180992b402a"/>
    <ds:schemaRef ds:uri="http://schemas.microsoft.com/office/2006/metadata/properties"/>
    <ds:schemaRef ds:uri="http://purl.org/dc/elements/1.1/"/>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71479F71-321D-4BD5-8762-612A0B8B25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38E4726-2162-4EB7-A670-6AD72ECB92A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PORTADA</vt:lpstr>
      <vt:lpstr>METODOLOGÍA</vt:lpstr>
      <vt:lpstr>Conclusiones</vt:lpstr>
      <vt:lpstr>kpi Alimentacion</vt:lpstr>
      <vt:lpstr>ALIMENTACION KPI</vt:lpstr>
      <vt:lpstr>Perfil Alimentacion</vt:lpstr>
      <vt:lpstr>ALIMENTACION PERFIL</vt:lpstr>
      <vt:lpstr>Motivos Alimentacion</vt:lpstr>
      <vt:lpstr>KPI Aperitivos</vt:lpstr>
      <vt:lpstr>APERITIVOS KPI</vt:lpstr>
      <vt:lpstr>Perfil Aperitivos</vt:lpstr>
      <vt:lpstr>KPI bebidas</vt:lpstr>
      <vt:lpstr>perfil bebidas</vt:lpstr>
      <vt:lpstr>KPI ALIMENTOS</vt:lpstr>
      <vt:lpstr>perfil alimentos</vt:lpstr>
      <vt:lpstr>Tasa desperdicio</vt:lpstr>
      <vt:lpstr>TASA DESPERDICIO ALIMENTACION</vt:lpstr>
      <vt:lpstr>desplegables</vt:lpstr>
      <vt:lpstr>MOTIVOS</vt:lpstr>
      <vt:lpstr>APERITIVOS PERFIL</vt:lpstr>
      <vt:lpstr>BEBIDAS KPI</vt:lpstr>
      <vt:lpstr>BEBIDAS PERFIL</vt:lpstr>
      <vt:lpstr>ALIMENTOS KPI</vt:lpstr>
      <vt:lpstr>ALIMENTOS PERFIL</vt:lpstr>
      <vt:lpstr>Conclusiones!Área_de_impresión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Serrano Balazote, Carmen</cp:lastModifiedBy>
  <cp:revision/>
  <dcterms:created xsi:type="dcterms:W3CDTF">2020-06-10T15:11:10Z</dcterms:created>
  <dcterms:modified xsi:type="dcterms:W3CDTF">2023-03-23T11:13:12Z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2023-02-16T11:24:03Z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f67bd3fa-8626-4820-9b17-43fd01ba3412</vt:lpwstr>
  </property>
  <property fmtid="{D5CDD505-2E9C-101B-9397-08002B2CF9AE}" pid="10" name="MSIP_Label_3741da7a-79c1-417c-b408-16c0bfe99fca_ContentBits">
    <vt:lpwstr>0</vt:lpwstr>
  </property>
</Properties>
</file>